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firstSheet="13" activeTab="13"/>
  </bookViews>
  <sheets>
    <sheet name="1.sz.Bev.kiad.össz." sheetId="1" r:id="rId1"/>
    <sheet name="1.a.sz.Önk.pénzügyi mérlege" sheetId="2" r:id="rId2"/>
    <sheet name="1.b.sz.CKÖ pénzügy.mérlege" sheetId="3" r:id="rId3"/>
    <sheet name="2.1.Hivatal bev.kiad." sheetId="4" r:id="rId4"/>
    <sheet name="2.1.a.Könyvtár bev.kiad." sheetId="5" r:id="rId5"/>
    <sheet name="2.1.b.DASZK bev.kiad." sheetId="6" r:id="rId6"/>
    <sheet name="2.1.c.Műv.Közp." sheetId="7" r:id="rId7"/>
    <sheet name="2.1.a.Könyvtár bev.kiad. (2)" sheetId="8" r:id="rId8"/>
    <sheet name="DBM MONI" sheetId="9" r:id="rId9"/>
    <sheet name="DUNAFÖLDVÁR" sheetId="10" r:id="rId10"/>
    <sheet name="BÖLCSKE" sheetId="11" r:id="rId11"/>
    <sheet name="MADOCSA" sheetId="12" r:id="rId12"/>
    <sheet name="2.4.CKÖ bev.kiad." sheetId="13" r:id="rId13"/>
    <sheet name="3.sz.felhalm.kiad." sheetId="14" r:id="rId14"/>
    <sheet name="4.létszám" sheetId="15" r:id="rId15"/>
    <sheet name="5.sz.m.hitelképesség" sheetId="16" r:id="rId16"/>
    <sheet name="6.sz.többéves" sheetId="17" r:id="rId17"/>
    <sheet name="7.sz.m.előir.felhaszn.ütemterv" sheetId="18" r:id="rId18"/>
    <sheet name="8.sz.m.Polg.Hiv.kiad.ei.felad." sheetId="19" r:id="rId19"/>
    <sheet name="9.sz.m.önk.ált.adott közv.tám." sheetId="20" r:id="rId20"/>
    <sheet name="10.sz.m.műk.és fejl.mérleg" sheetId="21" r:id="rId21"/>
    <sheet name="11.sz.m.gördülő" sheetId="22" r:id="rId22"/>
    <sheet name="1a.sz.t.műk.c.végl.pe.átad." sheetId="23" r:id="rId23"/>
    <sheet name="1b.sz.t.műk.c.végl.pe.átad." sheetId="24" r:id="rId24"/>
    <sheet name="2.sz.t.önk.által foly.ell." sheetId="25" r:id="rId25"/>
    <sheet name="Munka15" sheetId="26" r:id="rId26"/>
    <sheet name="Munka14" sheetId="27" r:id="rId27"/>
  </sheets>
  <definedNames/>
  <calcPr fullCalcOnLoad="1"/>
</workbook>
</file>

<file path=xl/sharedStrings.xml><?xml version="1.0" encoding="utf-8"?>
<sst xmlns="http://schemas.openxmlformats.org/spreadsheetml/2006/main" count="1335" uniqueCount="684">
  <si>
    <t>Cím neve, száma</t>
  </si>
  <si>
    <t>Alcím neve, száma</t>
  </si>
  <si>
    <t>----------------------------------------------------------</t>
  </si>
  <si>
    <t>Ezer forintban !</t>
  </si>
  <si>
    <t>Előirányzat-csoport</t>
  </si>
  <si>
    <t>Kiemelt előirány-zat</t>
  </si>
  <si>
    <t>Előirányzat-csoport, kiemelt előirányzat megnevezése</t>
  </si>
  <si>
    <t>száma</t>
  </si>
  <si>
    <t>Bevételek</t>
  </si>
  <si>
    <t>Intézményi működési bevételek</t>
  </si>
  <si>
    <t>Alaptevékenység bevételei(étkezési térítési díj)</t>
  </si>
  <si>
    <t>Kamatbevételek</t>
  </si>
  <si>
    <t>Felhalmozási és tőkejellegű bevételek</t>
  </si>
  <si>
    <t>Felhalmozási célra átvett pénzek államház.kívülről</t>
  </si>
  <si>
    <t>Támogatásértékű bevételek</t>
  </si>
  <si>
    <t>Működési célú (támogatásértékű bevétel)</t>
  </si>
  <si>
    <t>Fejlesztési célú (támogatásértékű bevétel)</t>
  </si>
  <si>
    <t>Államháztartás kívülről átvett pénzeszköz működésre</t>
  </si>
  <si>
    <t>Pénzforgalom nélküli bevételek</t>
  </si>
  <si>
    <t>Előző évi pénzmaradvány igénybevétele</t>
  </si>
  <si>
    <t>Előző évi vállalkozási eredmény igénybevétele</t>
  </si>
  <si>
    <t>Önkormányzati támogatás</t>
  </si>
  <si>
    <t>BEVÉTELEK ÖSSZESEN:</t>
  </si>
  <si>
    <t>Kiadások</t>
  </si>
  <si>
    <t>Működési kiadások</t>
  </si>
  <si>
    <t>Személyi juttatások</t>
  </si>
  <si>
    <t>Munkaadókat terhelő járulékok</t>
  </si>
  <si>
    <t>Dologi  kiadások és egyéb folyó kiadások</t>
  </si>
  <si>
    <t>Működési célú pénzeszköz átadás</t>
  </si>
  <si>
    <t>Társadalom és szociálpolitikai juttatások</t>
  </si>
  <si>
    <t>Ellátottak pénzbeli juttatása</t>
  </si>
  <si>
    <t>Felhalmozási célú kiadások</t>
  </si>
  <si>
    <t>Felújítás</t>
  </si>
  <si>
    <t>Intézményi beruházási kiadások</t>
  </si>
  <si>
    <t>Egyéb fejlesztési célú kiadások</t>
  </si>
  <si>
    <t>Tervezett pénzmaradvány</t>
  </si>
  <si>
    <t xml:space="preserve">KIADÁSOK ÖSSZESEN: </t>
  </si>
  <si>
    <t>Létszámkeret /átlagos állományi létszám/ (fő)</t>
  </si>
  <si>
    <t>O3</t>
  </si>
  <si>
    <t>Államháztartás kívülről átvett pénzeszközök</t>
  </si>
  <si>
    <t>2/1/b. számú melléklet</t>
  </si>
  <si>
    <t>Dunaföldvár Város Polgármesteri Hivatala</t>
  </si>
  <si>
    <t>O1</t>
  </si>
  <si>
    <t>Dunaföldvár Alapszolgáltatási Központja</t>
  </si>
  <si>
    <t>O2</t>
  </si>
  <si>
    <t>Ezer forintban!</t>
  </si>
  <si>
    <t xml:space="preserve">Bölcsöde </t>
  </si>
  <si>
    <t>Idősek nappali intézménye</t>
  </si>
  <si>
    <t>Családse-gítő    szolgálat</t>
  </si>
  <si>
    <t>Gyermek-jóléti Szolgálat</t>
  </si>
  <si>
    <t xml:space="preserve">Védőnők </t>
  </si>
  <si>
    <t>DASZK összesen</t>
  </si>
  <si>
    <t>Alaptevékenység bevételei/étk.térítési díj/</t>
  </si>
  <si>
    <t>OEP támogatás</t>
  </si>
  <si>
    <t>Többcélú Kistérségi Társulás támogatás</t>
  </si>
  <si>
    <t>Dologi  kiadások, egyéb folyó kiadások</t>
  </si>
  <si>
    <t>2/1/a. számú melléklet</t>
  </si>
  <si>
    <t>Dunaföldvár Város Polgármesteri Hivatal</t>
  </si>
  <si>
    <t>01</t>
  </si>
  <si>
    <t>Berze Nagy Ilona Városi Könyvtár</t>
  </si>
  <si>
    <t>Kiemelt előirányzat</t>
  </si>
  <si>
    <t>Alaptevékenység bevételei</t>
  </si>
  <si>
    <t>Dologi  kiadások, egyéb folyó  kiadások</t>
  </si>
  <si>
    <t>Cigány Kisebbségi Önkormányzat</t>
  </si>
  <si>
    <t>---------------------</t>
  </si>
  <si>
    <t>Működési célú (támogatásértékű bevételek)</t>
  </si>
  <si>
    <t>Fejlesztési célú (támogatásértékű bevételek)</t>
  </si>
  <si>
    <t>DUNAFÖLDVÁR VÁROSI ÖNKORMÁNYZAT</t>
  </si>
  <si>
    <t>4.sz.melléklet</t>
  </si>
  <si>
    <t>Intézmények és Hivatal együtt</t>
  </si>
  <si>
    <t>Intézmény neve</t>
  </si>
  <si>
    <t>Teljes</t>
  </si>
  <si>
    <t>Rész-</t>
  </si>
  <si>
    <t>Összes</t>
  </si>
  <si>
    <t>óraadó</t>
  </si>
  <si>
    <t>munka- időben</t>
  </si>
  <si>
    <t>munka-időben</t>
  </si>
  <si>
    <t>létszám       fő</t>
  </si>
  <si>
    <t>megb.díj</t>
  </si>
  <si>
    <t>VÁROSI POLGÁRMESTERI HIVATAL DUNAFÖLDVÁR</t>
  </si>
  <si>
    <t>Polgármester</t>
  </si>
  <si>
    <t>Jegyző, aljegyző</t>
  </si>
  <si>
    <t>Irodavezetők</t>
  </si>
  <si>
    <t>Köztisztviselő</t>
  </si>
  <si>
    <t>Köztisztviselők összesen:</t>
  </si>
  <si>
    <t>Közalkalmazottak összesen:</t>
  </si>
  <si>
    <t xml:space="preserve"> -mezőőri szolg.</t>
  </si>
  <si>
    <t xml:space="preserve"> -városgazdálkodási ágazati dolg.</t>
  </si>
  <si>
    <t xml:space="preserve"> -egészségügyi ágazati dolgozó</t>
  </si>
  <si>
    <t xml:space="preserve">                     </t>
  </si>
  <si>
    <t xml:space="preserve"> -kultúrális ágazati dolgozó</t>
  </si>
  <si>
    <t>POLGÁRMESTERI HIVATAL összesen:</t>
  </si>
  <si>
    <t>RÉSZBEN ÖNÁLLÓ INTÉZMÉNYEK</t>
  </si>
  <si>
    <t xml:space="preserve"> </t>
  </si>
  <si>
    <t>DASZK</t>
  </si>
  <si>
    <t xml:space="preserve"> -intézményvezető</t>
  </si>
  <si>
    <t>szociális ágazati dolgozó:</t>
  </si>
  <si>
    <t xml:space="preserve"> -bölcsőde</t>
  </si>
  <si>
    <t xml:space="preserve"> -nappali szoc.ell.</t>
  </si>
  <si>
    <t xml:space="preserve"> -házi segítségnyújtás</t>
  </si>
  <si>
    <t xml:space="preserve"> -védőnői szolgálat</t>
  </si>
  <si>
    <t>DASZK összesen:</t>
  </si>
  <si>
    <r>
      <t xml:space="preserve">BERZE NAGY ILONA VÁROSI KÖNYVTÁR </t>
    </r>
    <r>
      <rPr>
        <sz val="9"/>
        <rFont val="Arial CE"/>
        <family val="0"/>
      </rPr>
      <t>-kult.ágazat</t>
    </r>
  </si>
  <si>
    <t>Városi Művelődési Központ</t>
  </si>
  <si>
    <t>Igazgató</t>
  </si>
  <si>
    <t>Közalkalmazott dolgozó</t>
  </si>
  <si>
    <t>Városi Művelődési Központ összesen:</t>
  </si>
  <si>
    <t>POL.HIV. ÉS RÉSZBEN ÖNÁLLÓ            összesen:</t>
  </si>
  <si>
    <t>Közhasznúak</t>
  </si>
  <si>
    <t>Közcélúak</t>
  </si>
  <si>
    <t>POLGÁRMESTERI HIVATAL MINDÖSSZESEN:</t>
  </si>
  <si>
    <t>Igazgató helyettes</t>
  </si>
  <si>
    <t>Óvonő közalkalmazott</t>
  </si>
  <si>
    <t>Dajka közalkamazott</t>
  </si>
  <si>
    <t>Gyermek és ifj.felelős</t>
  </si>
  <si>
    <t xml:space="preserve">Pedagógus közalkalmazott </t>
  </si>
  <si>
    <t>Gyógypedagógiai asszisztens</t>
  </si>
  <si>
    <t>Közalkalmazott fizikai</t>
  </si>
  <si>
    <t>Konyhai dolgozó</t>
  </si>
  <si>
    <t>MAGYAR LÁSZLÓ GIMNÁZIUM</t>
  </si>
  <si>
    <t>2/1. számú melléklet</t>
  </si>
  <si>
    <t xml:space="preserve">BEVÉTELEK </t>
  </si>
  <si>
    <t>Önkormányzat sajátos működési bevételei</t>
  </si>
  <si>
    <t>Illetékek</t>
  </si>
  <si>
    <t>Helyi adók</t>
  </si>
  <si>
    <t>Átengedett központi adók</t>
  </si>
  <si>
    <t>Tárgyi eszközök, immateriális javak érték.</t>
  </si>
  <si>
    <t>Felh.célú átvett pénzeszk.államh.kívülről</t>
  </si>
  <si>
    <t>Sajátos felhalmozási és tőkejellegű bevételek</t>
  </si>
  <si>
    <t>Támogatások, kiegészítések</t>
  </si>
  <si>
    <t>Normatív állami hozzájárulás</t>
  </si>
  <si>
    <t>Normatív kötött felhasználású támogatás</t>
  </si>
  <si>
    <t>Területi kiegyenlítést szolg. fejl. célú tám.</t>
  </si>
  <si>
    <t>Céljellegű decentralizált támogatás</t>
  </si>
  <si>
    <t>Egyéb központi támogatás</t>
  </si>
  <si>
    <t>Elkülönített állami pénzalaptól támogatás</t>
  </si>
  <si>
    <t>Többcélú Kistérségi Társulástól támogatás</t>
  </si>
  <si>
    <t>Adott kölcsönök visszatérülése</t>
  </si>
  <si>
    <t>Finanszírozási bevételek</t>
  </si>
  <si>
    <t>Hitelek, kölcsönök bevételei</t>
  </si>
  <si>
    <t>Értékpapírok bevételei</t>
  </si>
  <si>
    <t>Pénzforgalom nélküli bevételek (pénzmaradvány)</t>
  </si>
  <si>
    <t>KIADÁSOK</t>
  </si>
  <si>
    <t>Személyi jellegű juttatások</t>
  </si>
  <si>
    <t>Dologi jellegű  és egyéb folyó kiadások</t>
  </si>
  <si>
    <t>Felújítások kiadásai</t>
  </si>
  <si>
    <t>Tartalékok</t>
  </si>
  <si>
    <t>Általános tartalék</t>
  </si>
  <si>
    <t>Céltartalék</t>
  </si>
  <si>
    <t>Államháztartási tartalék</t>
  </si>
  <si>
    <t xml:space="preserve">Adott kölcsönök </t>
  </si>
  <si>
    <t>Finanszírozási kiadások</t>
  </si>
  <si>
    <t>Költségvetési szervek támogatása</t>
  </si>
  <si>
    <t>Mezőőri járulék</t>
  </si>
  <si>
    <t>Vadgazdálkodási bevétel</t>
  </si>
  <si>
    <t>Egyéb sajátos bevételek bírságok,talajterhelési díj,bérleti díjak</t>
  </si>
  <si>
    <t xml:space="preserve">Központosított előirányzat </t>
  </si>
  <si>
    <t>Működési c.támogatásértékű bevétel összesen</t>
  </si>
  <si>
    <t>Felhalmozási célú támogatásértékű bevétel</t>
  </si>
  <si>
    <t xml:space="preserve">         -működési célú hitel bevétel</t>
  </si>
  <si>
    <t xml:space="preserve">         -felhalmozás célú hitel bevételei</t>
  </si>
  <si>
    <t>Működés célú támogatás egyéb</t>
  </si>
  <si>
    <t xml:space="preserve">                -CKÖ</t>
  </si>
  <si>
    <t xml:space="preserve">                -társadalmi munka keret</t>
  </si>
  <si>
    <t xml:space="preserve">                -út-híd keret</t>
  </si>
  <si>
    <t xml:space="preserve">                -földutak helyreállítása</t>
  </si>
  <si>
    <t xml:space="preserve">                -testvérvárosi kapcsolat</t>
  </si>
  <si>
    <t xml:space="preserve">                -szúnyogírtás</t>
  </si>
  <si>
    <t xml:space="preserve">                -pince-partfal</t>
  </si>
  <si>
    <t xml:space="preserve">                -élelmezési kiadás</t>
  </si>
  <si>
    <t xml:space="preserve">                -kamatkiadások</t>
  </si>
  <si>
    <t xml:space="preserve">                -összes többi dologi</t>
  </si>
  <si>
    <t xml:space="preserve">    Felhalmozási célú  -szennyvízkölcsön</t>
  </si>
  <si>
    <t xml:space="preserve">    Működési célú hitel</t>
  </si>
  <si>
    <t>Értékpapír vásárlás</t>
  </si>
  <si>
    <t xml:space="preserve">    Értékpapír vásárlás</t>
  </si>
  <si>
    <t xml:space="preserve">DUNAFÖLDVÁR VÁROS ÖNKORMÁNYZATA </t>
  </si>
  <si>
    <t>3. számú melléklet</t>
  </si>
  <si>
    <t>FELHALMOZÁSI KIADÁSOK RÉSZLETEZÉSE</t>
  </si>
  <si>
    <t>ezer forintban</t>
  </si>
  <si>
    <t>Szak-</t>
  </si>
  <si>
    <t xml:space="preserve">Létesítmény, beruházási cél </t>
  </si>
  <si>
    <t xml:space="preserve">Döntés </t>
  </si>
  <si>
    <t>feladat.</t>
  </si>
  <si>
    <t>megnevezése:</t>
  </si>
  <si>
    <t>száma:</t>
  </si>
  <si>
    <t>terv</t>
  </si>
  <si>
    <t>1.</t>
  </si>
  <si>
    <t>Hivatal beruházás összesen :</t>
  </si>
  <si>
    <t>2.</t>
  </si>
  <si>
    <t>Hivatal felújítás összesen :</t>
  </si>
  <si>
    <t>3.</t>
  </si>
  <si>
    <t>Lakástámogatási kölcsön</t>
  </si>
  <si>
    <t>4.</t>
  </si>
  <si>
    <t>Felhalm.célú hitel,kölcsön visszafizetése</t>
  </si>
  <si>
    <t xml:space="preserve">               hivatali autó vásárlás törlesztő részlet</t>
  </si>
  <si>
    <t xml:space="preserve">               infrastruk fejl-útépítés B hitel</t>
  </si>
  <si>
    <t>3/2005.</t>
  </si>
  <si>
    <t>5.</t>
  </si>
  <si>
    <t xml:space="preserve">Céltartalék  pályázatra (önerő) </t>
  </si>
  <si>
    <t>6.</t>
  </si>
  <si>
    <t>FELHALMOZÁSI KIADÁSOK ÖSSZESEN 1-6.</t>
  </si>
  <si>
    <t>Dunaföldvár Város Önkormányzata</t>
  </si>
  <si>
    <t xml:space="preserve">           Működési célú végleges pénzeszközátadások, egyéb támogatások</t>
  </si>
  <si>
    <t>Ssz</t>
  </si>
  <si>
    <t>feladat</t>
  </si>
  <si>
    <t>Parkfenntartásra összesen</t>
  </si>
  <si>
    <t>Köztisztasági feladatokra</t>
  </si>
  <si>
    <t xml:space="preserve">1. </t>
  </si>
  <si>
    <t>Polgármesteri keret különféle szervezet tám.</t>
  </si>
  <si>
    <t>BURSA</t>
  </si>
  <si>
    <t>Többcélú Kistérségi Társulás tagdíj</t>
  </si>
  <si>
    <t>Igazgatási feladatokra összesen</t>
  </si>
  <si>
    <t xml:space="preserve">GEMENC Volán Rt. </t>
  </si>
  <si>
    <t xml:space="preserve">Magyar Vöröskereszt Egyesület támogatása </t>
  </si>
  <si>
    <t>Dfv. Polgárőrség támogatása</t>
  </si>
  <si>
    <t>7.</t>
  </si>
  <si>
    <t>Városgazdálkodási feladatokra összesen:</t>
  </si>
  <si>
    <t>8.</t>
  </si>
  <si>
    <t>Dfv. Önkéntes Tűzoltó Egyesület támogatása:</t>
  </si>
  <si>
    <t>Futball Klub Egyesület támogatása</t>
  </si>
  <si>
    <t>Dunaföldvári Technikai Sport Egyesület</t>
  </si>
  <si>
    <t>DSTE támogatása- Futball Klub II.</t>
  </si>
  <si>
    <t>Kézilabda Egyesület támogatása</t>
  </si>
  <si>
    <t>Beszédes József Vizitúra Sportklub támogatása</t>
  </si>
  <si>
    <t>Dunaföldvári Judo Club</t>
  </si>
  <si>
    <t>9.</t>
  </si>
  <si>
    <t>Sporttevékenység támogatása összesen:</t>
  </si>
  <si>
    <t xml:space="preserve">"Dunaföldvár Kultúrájáért" Alapítvány (Műv.H.) tám. </t>
  </si>
  <si>
    <t>Löfan mazsorett csoport támogatása</t>
  </si>
  <si>
    <t>Dunaföldvári Ördögszekér Együttes</t>
  </si>
  <si>
    <t>Partoldalak Dunaföldvári Újság támogatása</t>
  </si>
  <si>
    <t>Annamatia Nőikar Egyesület</t>
  </si>
  <si>
    <t>Cantemus Vegyeskar Zenei Egyesület</t>
  </si>
  <si>
    <t>Cserkészet a Holnap Gyermekeiért Egyesület</t>
  </si>
  <si>
    <t>10.</t>
  </si>
  <si>
    <t>Egyéb kulturális tevékenység támogatása összesen:</t>
  </si>
  <si>
    <t>MŰKÖDÉSI CÉLÚ PÉNZÁTADÁS ÖSSZESEN</t>
  </si>
  <si>
    <t>1/b. számú melléklet</t>
  </si>
  <si>
    <t>Dunaföldvári Cigány Kisebbségi Önkormányzat</t>
  </si>
  <si>
    <t>ezer Ft-ban</t>
  </si>
  <si>
    <t>Megnevezés</t>
  </si>
  <si>
    <t>Összeg</t>
  </si>
  <si>
    <t>Sor-sz.</t>
  </si>
  <si>
    <t>I/1.</t>
  </si>
  <si>
    <t>I.</t>
  </si>
  <si>
    <t>Működési célú kiadások</t>
  </si>
  <si>
    <t>I/2.</t>
  </si>
  <si>
    <t>Önkormányzatok sajátos működési bevétele</t>
  </si>
  <si>
    <t>II.</t>
  </si>
  <si>
    <t>III.</t>
  </si>
  <si>
    <t>Önkormányzatok költségvetési támogatása</t>
  </si>
  <si>
    <t xml:space="preserve">    Általános tartalék</t>
  </si>
  <si>
    <t>IV.</t>
  </si>
  <si>
    <t xml:space="preserve">    Céltartalék</t>
  </si>
  <si>
    <t>V.</t>
  </si>
  <si>
    <t>Államháztartáson kivülről átvett pénzeszközök</t>
  </si>
  <si>
    <t xml:space="preserve"> Államháztartási taralék</t>
  </si>
  <si>
    <t>VI.</t>
  </si>
  <si>
    <t>Adott kölcsönök</t>
  </si>
  <si>
    <t>VII.</t>
  </si>
  <si>
    <t>VIII.</t>
  </si>
  <si>
    <t>Bevételek összesen</t>
  </si>
  <si>
    <t>Kiadások összesen</t>
  </si>
  <si>
    <t>DUNAFÖLDVÁR</t>
  </si>
  <si>
    <t>2.sz.táblázat</t>
  </si>
  <si>
    <t>Sor-</t>
  </si>
  <si>
    <t>önerő</t>
  </si>
  <si>
    <t>Tv.szerinti</t>
  </si>
  <si>
    <t>Állami</t>
  </si>
  <si>
    <t>Önk.</t>
  </si>
  <si>
    <t>Ellá-</t>
  </si>
  <si>
    <t>2008.</t>
  </si>
  <si>
    <t>szám</t>
  </si>
  <si>
    <t xml:space="preserve">M e g n e v e z é s </t>
  </si>
  <si>
    <t>%</t>
  </si>
  <si>
    <t>támogatás</t>
  </si>
  <si>
    <t>támog</t>
  </si>
  <si>
    <t xml:space="preserve">önerő </t>
  </si>
  <si>
    <t>tott</t>
  </si>
  <si>
    <t>évi</t>
  </si>
  <si>
    <t>(Ft/fő/hó v.év)</t>
  </si>
  <si>
    <t>normatívából</t>
  </si>
  <si>
    <t>fő</t>
  </si>
  <si>
    <t>előirányzat</t>
  </si>
  <si>
    <t>e Ft</t>
  </si>
  <si>
    <t>Rászorultságtól függő pénzbeli szociális ellátások</t>
  </si>
  <si>
    <t>Rendszeres szoc.segély összesen:</t>
  </si>
  <si>
    <t>16.</t>
  </si>
  <si>
    <t>Rendkívüli gyermekvédelmi támogatás Gyvt. 21.§.(helyi megállapítás)</t>
  </si>
  <si>
    <t>11.</t>
  </si>
  <si>
    <t xml:space="preserve"> Átmeneti segély   Szt. 45.§                   </t>
  </si>
  <si>
    <t>17.</t>
  </si>
  <si>
    <t xml:space="preserve">Temetési segély    Szt. 46.§                   </t>
  </si>
  <si>
    <t>Egyéb juttatás tankönyvtámogatás</t>
  </si>
  <si>
    <t xml:space="preserve"> Helyi közlekedési támogatás </t>
  </si>
  <si>
    <t>Lakossági csatornadíj kompenzáció</t>
  </si>
  <si>
    <t>Összesen:</t>
  </si>
  <si>
    <t>Természetben nyújtott szociális ellátások</t>
  </si>
  <si>
    <t>Köztemetés Szt. 48.§</t>
  </si>
  <si>
    <t>24.</t>
  </si>
  <si>
    <t>Társadalom-, szociálpolitikai juttatás összesen:</t>
  </si>
  <si>
    <t>Társadalom-, szociálpolitikai és egyéb juttatás mindösszesen:</t>
  </si>
  <si>
    <t>eredeti</t>
  </si>
  <si>
    <t xml:space="preserve">                   ÖNKORMÁNYZAT ÁLTAL FOLYÓSÍTOTT ELLÁTÁSOK   ELŐIRÁNYZATA                        </t>
  </si>
  <si>
    <t>1.számú melléklet</t>
  </si>
  <si>
    <t>Dunaföldvár Városi Önkormányzat</t>
  </si>
  <si>
    <t xml:space="preserve">Kiemelt előirányzat </t>
  </si>
  <si>
    <t xml:space="preserve">BEVÉTELEK  </t>
  </si>
  <si>
    <t>Alaptevékenység bevételei (étkezési térítési díj)</t>
  </si>
  <si>
    <t>Működési c. támogatás egyéb</t>
  </si>
  <si>
    <t>Államháztartás kívülről átvedtt pénzeszköz működésre</t>
  </si>
  <si>
    <t xml:space="preserve">       - működési célú hitel bevétel</t>
  </si>
  <si>
    <t xml:space="preserve">              - CKÖ</t>
  </si>
  <si>
    <t>Egyéb tartalék</t>
  </si>
  <si>
    <t>Felhalmozási célú</t>
  </si>
  <si>
    <t xml:space="preserve">                              - Víziközmű társulati hitel</t>
  </si>
  <si>
    <t xml:space="preserve">                               - panel hitel</t>
  </si>
  <si>
    <t xml:space="preserve">                               - hivatali autó törlesztő részlete</t>
  </si>
  <si>
    <t xml:space="preserve">                              - infrastruk.fejl.útép.B hitel</t>
  </si>
  <si>
    <t xml:space="preserve">Működési célú hitel  </t>
  </si>
  <si>
    <t>Vadgazdálkodási bevételek</t>
  </si>
  <si>
    <t xml:space="preserve">       - felhalmozási célú hitel bevétel</t>
  </si>
  <si>
    <t>5.sz.melléklet</t>
  </si>
  <si>
    <t>A HITELKÉPESSÉG VIZSGÁLATA</t>
  </si>
  <si>
    <t>A hitelfelvétel mértékének megállapítása</t>
  </si>
  <si>
    <t xml:space="preserve">     iparűzési</t>
  </si>
  <si>
    <t xml:space="preserve">     idegenforgalmi </t>
  </si>
  <si>
    <t xml:space="preserve">     kommunális</t>
  </si>
  <si>
    <t>Kamatbevétel</t>
  </si>
  <si>
    <t>Gépjárműadó</t>
  </si>
  <si>
    <t>Önkormányzat egyéb saját bevétel</t>
  </si>
  <si>
    <t xml:space="preserve">     helyszíni és építési bírság</t>
  </si>
  <si>
    <t>Saját bevételek összesen:</t>
  </si>
  <si>
    <t>Víziközmű érdekeltségi hozzájárulás lakosságtól</t>
  </si>
  <si>
    <t xml:space="preserve">Előző években keletkezett tárgyévet terhelő </t>
  </si>
  <si>
    <t>fizetési kötelezettség</t>
  </si>
  <si>
    <t>Hosszú lejáratú hitelek visszafizetése</t>
  </si>
  <si>
    <t xml:space="preserve">     személygépkocsi hivatal</t>
  </si>
  <si>
    <t xml:space="preserve">     útépítés B hitel</t>
  </si>
  <si>
    <t xml:space="preserve">     infrastruktúra fejlesztés hitel</t>
  </si>
  <si>
    <t>Kamatfizetési kötelezettség</t>
  </si>
  <si>
    <t>Rövidlejáratú kötelezettség összesen.</t>
  </si>
  <si>
    <t>Hitelfelvétel és járulékainak felső határa</t>
  </si>
  <si>
    <t>2/1/c. számú melléklet</t>
  </si>
  <si>
    <t xml:space="preserve">            -Érdekeltségnövelő támogatás</t>
  </si>
  <si>
    <t xml:space="preserve">            -Városi rendezvények</t>
  </si>
  <si>
    <t>Alaptevékenység bevételei (Vár szolg.díj)</t>
  </si>
  <si>
    <t>10. számú melléklet</t>
  </si>
  <si>
    <t>Működési célú bevételek és kiadások mérlege</t>
  </si>
  <si>
    <t>Ezer forintban</t>
  </si>
  <si>
    <t>Bevételek megnevezése</t>
  </si>
  <si>
    <t>Kiadások megnevezése</t>
  </si>
  <si>
    <t>Önkormányzati sajátos működési</t>
  </si>
  <si>
    <t>Munkaadót terhelő járulékok</t>
  </si>
  <si>
    <t>Állami hozzájárulások és támogatások</t>
  </si>
  <si>
    <t xml:space="preserve">Dologi kiadás,egyéb folyó  kiadások </t>
  </si>
  <si>
    <t>Működési célú hitel felvétele</t>
  </si>
  <si>
    <t>Társ.szoc.pol.juttatások</t>
  </si>
  <si>
    <t>Működési célú bevételek összesen:</t>
  </si>
  <si>
    <t>Működési célú kiadások összesen:</t>
  </si>
  <si>
    <t>Fejlesztési célú bevételek és kiadások mérlege</t>
  </si>
  <si>
    <t>Felhalmozási célú támogatások</t>
  </si>
  <si>
    <t>Felújítási kiadások</t>
  </si>
  <si>
    <t>Felhalmozási célú hitel</t>
  </si>
  <si>
    <t>Államháztartáson kívülre átadott pénzeszk.</t>
  </si>
  <si>
    <t>Felhalmozási célú kölcsön visszatérülés</t>
  </si>
  <si>
    <t>Adott kölcsönök(lakástám.)</t>
  </si>
  <si>
    <t>Hosszú lejáratú hitel visszafizetés</t>
  </si>
  <si>
    <t>Államháztartáson kívülről átvett pénzeszk.</t>
  </si>
  <si>
    <t>Hosszú lejáratú hitel kamata</t>
  </si>
  <si>
    <t>Előző évi pénzmaradvány</t>
  </si>
  <si>
    <t>Tartalék</t>
  </si>
  <si>
    <t>Felhalmozási célú bevételek összesen:</t>
  </si>
  <si>
    <t>Felhalmozási célú kiadások összesen:</t>
  </si>
  <si>
    <t>Bevételek összesen:</t>
  </si>
  <si>
    <t>Kiadások összesen:</t>
  </si>
  <si>
    <t>O4</t>
  </si>
  <si>
    <t>1/a. számú melléklet</t>
  </si>
  <si>
    <t>Többéves kihatással járó döntésekből származó kötelezettségek célok szerint, évenkénti bontásban</t>
  </si>
  <si>
    <t>ezer Forintban</t>
  </si>
  <si>
    <t>2009.</t>
  </si>
  <si>
    <t>2010.</t>
  </si>
  <si>
    <t>Összesen</t>
  </si>
  <si>
    <t>2006.</t>
  </si>
  <si>
    <t>Kötelezettség jogcíme, KT hat.száma:</t>
  </si>
  <si>
    <t>Felvétel éve</t>
  </si>
  <si>
    <t>Lejárat éve</t>
  </si>
  <si>
    <t>2013.</t>
  </si>
  <si>
    <t>későbbi évek</t>
  </si>
  <si>
    <t>Beruházási hitel (panel hitel) 158/99.</t>
  </si>
  <si>
    <t>1999.</t>
  </si>
  <si>
    <t>Víziközmű társulási hitel 82/01.</t>
  </si>
  <si>
    <t>2004.</t>
  </si>
  <si>
    <t>Hivatal személygépkocsi vásárlási hitel</t>
  </si>
  <si>
    <t>12.</t>
  </si>
  <si>
    <t>Infrastruk fejl-Útépítés B hitel 3/05.</t>
  </si>
  <si>
    <t>2005.</t>
  </si>
  <si>
    <t>2024.</t>
  </si>
  <si>
    <t>13.</t>
  </si>
  <si>
    <t>Infrastrukturális fejlesztési hitel</t>
  </si>
  <si>
    <t>2026.</t>
  </si>
  <si>
    <t>14.</t>
  </si>
  <si>
    <t>Felhalmozási célú hitel kamatok</t>
  </si>
  <si>
    <t>15.</t>
  </si>
  <si>
    <t>Víziközmű társulási hitel kamat</t>
  </si>
  <si>
    <t>Hivatal szgépkocsi vásárlási hitel kamat</t>
  </si>
  <si>
    <t>18.</t>
  </si>
  <si>
    <t>Infrastruk fejl-Útépítés B hitel kamat</t>
  </si>
  <si>
    <t>19.</t>
  </si>
  <si>
    <t>Infrastrukturális fejlesztési hitel kamat</t>
  </si>
  <si>
    <t>20.</t>
  </si>
  <si>
    <t>21.</t>
  </si>
  <si>
    <t>7. számú melléklet</t>
  </si>
  <si>
    <t>Előirányzat-felhasználási ütemterv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</si>
  <si>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</si>
  <si>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</si>
  <si>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</si>
  <si>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</si>
  <si>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</si>
  <si>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</si>
  <si>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</si>
  <si>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</si>
  <si>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</si>
  <si>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</si>
  <si>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</si>
  <si>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</si>
  <si>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Önkormányzatok sajátos működési bevételei</t>
  </si>
  <si>
    <t>Támogatás</t>
  </si>
  <si>
    <t>Felhalmozási és tőkejellegű bevétel</t>
  </si>
  <si>
    <t>Támogatás értékű bevétel</t>
  </si>
  <si>
    <t>Államháztartáson kívülről átvett pénzeszköz</t>
  </si>
  <si>
    <t>Előző évi pénzkészlet záróállománya</t>
  </si>
  <si>
    <t>Bevételek összesen (1-9)</t>
  </si>
  <si>
    <t>Felhalmozási kiadások</t>
  </si>
  <si>
    <t xml:space="preserve">Tartalék felhasználása     </t>
  </si>
  <si>
    <t>Kiadások összesen (11-17)</t>
  </si>
  <si>
    <t xml:space="preserve">                        -Várjátékok rendezvény</t>
  </si>
  <si>
    <t>9.sz.melléklet</t>
  </si>
  <si>
    <t>Az Önkormányzat által adott közvetett támogatások (kedvezmények)</t>
  </si>
  <si>
    <t>Bevételi jogcím</t>
  </si>
  <si>
    <t>Kedvezmény jogcíme</t>
  </si>
  <si>
    <t xml:space="preserve">Tervezett </t>
  </si>
  <si>
    <t xml:space="preserve">Adott kedvezmények </t>
  </si>
  <si>
    <t>bevétel</t>
  </si>
  <si>
    <t>összege</t>
  </si>
  <si>
    <t>HELYI ADÓK</t>
  </si>
  <si>
    <t>14/1995.(VII.01.)KT sz.rend.</t>
  </si>
  <si>
    <t>Kommunális adó</t>
  </si>
  <si>
    <t>közmű (út, csatorna)</t>
  </si>
  <si>
    <t>9.§.a.,f.,i.</t>
  </si>
  <si>
    <t>70 év felettiek kedvezménye</t>
  </si>
  <si>
    <t>9.§.b.</t>
  </si>
  <si>
    <t>Helyi adókedvezmények összesen:</t>
  </si>
  <si>
    <t>A helyi képviselő-testület támogatni kivánja azokat az adóalanyokat:</t>
  </si>
  <si>
    <t xml:space="preserve">~akik segítik a város fejlődését hogy szennyvízcsatornához, útépítéshez </t>
  </si>
  <si>
    <t xml:space="preserve"> önkéntes hozzájárulást fizetnek</t>
  </si>
  <si>
    <t>~akik 70.életévüket betöltötték, 1 ingatlan után.</t>
  </si>
  <si>
    <t>11.számú melléklet</t>
  </si>
  <si>
    <t>Működési és fejlesztési célú bevételek és kiadások</t>
  </si>
  <si>
    <t xml:space="preserve"> Ezer forintban !</t>
  </si>
  <si>
    <t xml:space="preserve">I. Működési bevételek és kiadások </t>
  </si>
  <si>
    <t>Intézményi működési bevételek (levonva a felhalmozási ÁFA visszatérülések, értékesített tárgyi eszközök és immateriális javak ÁFA-ja )</t>
  </si>
  <si>
    <t xml:space="preserve">Önkormányzatok sajátos működési bevételei </t>
  </si>
  <si>
    <t>Önkormányzatok költségvetési támogatása és átengedett személyi jövedelemadó bevétele</t>
  </si>
  <si>
    <t>Működési célú kölcsönök visszatérülése, igénybevétele</t>
  </si>
  <si>
    <t>Rövid lejáratú hitel</t>
  </si>
  <si>
    <t>Működési célú előző évi pénzmaradvány igénybevétele</t>
  </si>
  <si>
    <t xml:space="preserve">Személyi juttatások </t>
  </si>
  <si>
    <t>Dologi kiadások és egyéb folyó kiadások (levonva az értékesített tárgyi eszközök, immateriális javak utáni ÁFA befizetés és kamatkifizetés )</t>
  </si>
  <si>
    <t>Működési célú pénzeszközátadás, egyéb támogatás</t>
  </si>
  <si>
    <t>Rövid lejáratú hitel visszafizetése</t>
  </si>
  <si>
    <t>Rövid lejáratú hitel kamata</t>
  </si>
  <si>
    <t>II. Felhalmozási célú bevételek és kiadások</t>
  </si>
  <si>
    <t>Önkormányzatok felhalmozási 
és tőke jellegű bevételei</t>
  </si>
  <si>
    <t>Fejlesztési célú támogatások</t>
  </si>
  <si>
    <t>Felhalmozási ÁFA visszatérülése</t>
  </si>
  <si>
    <t>Értékesített tárgyi eszközök és
 immateriális javak ÁFA-ja</t>
  </si>
  <si>
    <t>Felhalmozási célú kölcsönök visszatérülése, igénybevétele</t>
  </si>
  <si>
    <t>Hosszú lejáratú hitel</t>
  </si>
  <si>
    <t>Felhalmozási célú előző évi pénzmaradvány igénybevétele</t>
  </si>
  <si>
    <t>Felhalmozási kiadások (ÁFA-val együtt)</t>
  </si>
  <si>
    <t>Felújítási kiadások (ÁFA-val együtt)</t>
  </si>
  <si>
    <t>Értékesített tárgyi eszközök, immateriális javak utáni ÁFA befizetés</t>
  </si>
  <si>
    <t>Felhalmozási célú kölcsönök nyújtása, törlesztése</t>
  </si>
  <si>
    <t>Önkormányzat bevételei összesen:</t>
  </si>
  <si>
    <t>Önkormányzat kiadásai összesen:</t>
  </si>
  <si>
    <t>2010. évre</t>
  </si>
  <si>
    <t>Önkormányzatok sajátos felhalmozási és tőke bevételei</t>
  </si>
  <si>
    <t>8.sz.melléklet</t>
  </si>
  <si>
    <t>Polgármesteri Hivatal kiadási előirányzatai</t>
  </si>
  <si>
    <t>feladatonként</t>
  </si>
  <si>
    <t>KIADÁSI JOGCÍMEK</t>
  </si>
  <si>
    <t>CKÖ</t>
  </si>
  <si>
    <t>Közvilágítási feladatok</t>
  </si>
  <si>
    <t>Rendkívüli gyermekvédelmi támogatás</t>
  </si>
  <si>
    <t>Rendszeres szociális segély</t>
  </si>
  <si>
    <t>Kulturális tev.,családi ünnep</t>
  </si>
  <si>
    <t>Ingatlan hasznosítás</t>
  </si>
  <si>
    <t>Városgazdálkodás, temető fenntartás</t>
  </si>
  <si>
    <t>Labor</t>
  </si>
  <si>
    <t>Pince, partfal program</t>
  </si>
  <si>
    <t>Védőnői szolgálat, iskolaegészségügy</t>
  </si>
  <si>
    <t>Bölcsőde</t>
  </si>
  <si>
    <t>Családsegítő szolgálat</t>
  </si>
  <si>
    <t>Gyermekjóléti szolgálat</t>
  </si>
  <si>
    <t>Beruházás</t>
  </si>
  <si>
    <t>Intézményfinanszírozás</t>
  </si>
  <si>
    <t>Hitelek, kölcsönök visszafizetése</t>
  </si>
  <si>
    <t>ÖSSZESEN:</t>
  </si>
  <si>
    <t>Utak fenntartása</t>
  </si>
  <si>
    <t>Utazásszervezés</t>
  </si>
  <si>
    <t>Mezőőri őrszolgálat</t>
  </si>
  <si>
    <t>Könyvtári tevékenység</t>
  </si>
  <si>
    <t>Művelődési Központ</t>
  </si>
  <si>
    <t>Központi ügyelet</t>
  </si>
  <si>
    <t>Általános tartalék, céltartalék</t>
  </si>
  <si>
    <t>Igazgatási feladatok</t>
  </si>
  <si>
    <t xml:space="preserve">                        -Augugusztus 20. rendezvény</t>
  </si>
  <si>
    <t xml:space="preserve">                        -Nyári Esték rendezvény</t>
  </si>
  <si>
    <t xml:space="preserve">                        -Szüreti Fesztivál rendezvény</t>
  </si>
  <si>
    <t xml:space="preserve">                        -Majális rendezvény</t>
  </si>
  <si>
    <t>Álláshelyek</t>
  </si>
  <si>
    <t>száma össz.  fő</t>
  </si>
  <si>
    <t xml:space="preserve">                -városi rendezvényekre</t>
  </si>
  <si>
    <t>13=(5+6+...+12)</t>
  </si>
  <si>
    <t>22.</t>
  </si>
  <si>
    <t>Elői-rányzat-csoport</t>
  </si>
  <si>
    <t>Közalkalmazottak szem.juttatásai</t>
  </si>
  <si>
    <t xml:space="preserve">Igazgatáson dolgozók szem. juttatásainak </t>
  </si>
  <si>
    <t>Közalkalmazottak bérjáruléka</t>
  </si>
  <si>
    <t xml:space="preserve">Igazgatáson dolgozók bérjárulékának </t>
  </si>
  <si>
    <t xml:space="preserve">Igazgatási költségek </t>
  </si>
  <si>
    <t>Igazgatáson dolgozók szem. juttatásainak 74%-a</t>
  </si>
  <si>
    <t>Igazgatáson dolgozók bérjárulékának 74%-a</t>
  </si>
  <si>
    <t>Igazgatáson dolgozók szem. juttatásainak 16%-a</t>
  </si>
  <si>
    <t>Igazgatáson dolgozók bérjárulékának 16%-a</t>
  </si>
  <si>
    <t>A finanszírozás az alábbiak szerint oszlana meg ezer Ft-ban:</t>
  </si>
  <si>
    <t>Normatívaként Dunaföldvár Önkormányzata igényel:</t>
  </si>
  <si>
    <t>Bölcske Község Önkormányzatától átvett pénze.:</t>
  </si>
  <si>
    <t>Igazgatáson dolgozók szem. juttatásainak 10%-a</t>
  </si>
  <si>
    <t>Igazgatáson dolgozók bérjárulékának 10%-a</t>
  </si>
  <si>
    <t>Madocsa Község Önkormányzatától átvett pénze.:</t>
  </si>
  <si>
    <t>2/2/3. számú melléklet</t>
  </si>
  <si>
    <t>2/2/2. számú melléklet</t>
  </si>
  <si>
    <t>Átadott pénzeszköz</t>
  </si>
  <si>
    <t>2/2/1. számú melléklet</t>
  </si>
  <si>
    <t>2/2. számú melléklet</t>
  </si>
  <si>
    <t>4/2008</t>
  </si>
  <si>
    <t>27.</t>
  </si>
  <si>
    <t>Összesen (12+20)</t>
  </si>
  <si>
    <t>Támogatott szervezet és a támogatott feladat megnevezése:</t>
  </si>
  <si>
    <t>DIT gazdasági társulásnak összesen</t>
  </si>
  <si>
    <t>Rendőrség</t>
  </si>
  <si>
    <t xml:space="preserve">ezer forintban </t>
  </si>
  <si>
    <t xml:space="preserve">               hivatali autó vásárlás törlesztő részlet Opel Vectra</t>
  </si>
  <si>
    <t xml:space="preserve">                              - Hivatali autó törlesztőrészlet Opel Vectra</t>
  </si>
  <si>
    <t xml:space="preserve">                -környezetvédelmi alap</t>
  </si>
  <si>
    <t>Beruházási kiadások</t>
  </si>
  <si>
    <t xml:space="preserve">     személygépkocsi hivatal Opel Vectra</t>
  </si>
  <si>
    <t>Aktív korúak ellátása : rendszeres szoc. segély Szt. 37/B. § (1) bek.</t>
  </si>
  <si>
    <t>Aktív korúak ellátása: rendelkezésre állási tám. Szt. 37. § (1) bek. *</t>
  </si>
  <si>
    <t>Aktív korúak ellátása:  kereső tevék. melletti továbbfolyósítás Szt. 37/E. (1) bek.</t>
  </si>
  <si>
    <r>
      <t xml:space="preserve">Időskorúak járadéka </t>
    </r>
    <r>
      <rPr>
        <sz val="9"/>
        <rFont val="Arial CE"/>
        <family val="0"/>
      </rPr>
      <t xml:space="preserve">Szt. 32/C.§ (1). Bek.                                                            </t>
    </r>
  </si>
  <si>
    <t>Lakásfenntartási támogatás normatív Szt 38.(2),  (6) bek.</t>
  </si>
  <si>
    <t>Lakásfenntartási támogatás helyi megáll. Szt. 38.§ (9) bek.</t>
  </si>
  <si>
    <t xml:space="preserve"> Ápolási díj alanyi   Szt. 41.§ (1)  bek.             </t>
  </si>
  <si>
    <t>Ápolási díj alanyi fokozott ápolási szükséglet miatti emelt összegű Szt.43/A.§</t>
  </si>
  <si>
    <t>Közgyógyellátás Szt. 53.§ (1) bek.</t>
  </si>
  <si>
    <t xml:space="preserve">III. </t>
  </si>
  <si>
    <t>Bölcske Község Önkormányzatától átvett pénzeszköz</t>
  </si>
  <si>
    <t>Madocsa Község Önkormányzatától átvett pénzeszköz</t>
  </si>
  <si>
    <t xml:space="preserve">Finanszírozási kiadások </t>
  </si>
  <si>
    <t>Államháztartás kivülről átvett pénzeszköz</t>
  </si>
  <si>
    <t>D-B-M Mikrotérségi Általános Iskola, …Dunaföldvár</t>
  </si>
  <si>
    <t>Központi igazgatás</t>
  </si>
  <si>
    <t>Főigazgató</t>
  </si>
  <si>
    <t>Általános igazgatóhelyettes</t>
  </si>
  <si>
    <t>Gazdasági igazgatóhelyettes</t>
  </si>
  <si>
    <t>Adminisztrátor</t>
  </si>
  <si>
    <t>Gazdasági ügyintéző</t>
  </si>
  <si>
    <t>Eszterlánc Óvoda</t>
  </si>
  <si>
    <t>Iskolai könyvtáros</t>
  </si>
  <si>
    <t>Ügyviteli, iskolatitkár</t>
  </si>
  <si>
    <t>Technikai közalkalmazott (takarítók,fűtő)</t>
  </si>
  <si>
    <t>D-B-M Mikrotérségi Általános Iskola, …Bölcske</t>
  </si>
  <si>
    <t>KEGYES JÓZSEF ÁLT.ISK. ÉS ÓVODA</t>
  </si>
  <si>
    <t>D-B-M Mikrotérségi Általános Iskola, …Madocsa</t>
  </si>
  <si>
    <t>KÖLYÖKKUCKÓ ÓVODA</t>
  </si>
  <si>
    <t>ÁLTALÁNOS ISKOLA</t>
  </si>
  <si>
    <t>D-B-M Mikrotérség összesen:</t>
  </si>
  <si>
    <t>ÖNKORMÁNYZATI ÖSSZESEN:</t>
  </si>
  <si>
    <t>2011. évre</t>
  </si>
  <si>
    <t>2/3. számú melléklet</t>
  </si>
  <si>
    <t>D.S.T.E Kajak-Kenu és Sárkányhajó Szakosztály</t>
  </si>
  <si>
    <t>Dunaföldvári Idegenforgalmi és Természetvédelmi Egyesület</t>
  </si>
  <si>
    <t>2010.évi       eredeti előirányzat</t>
  </si>
  <si>
    <t>2010. évi KÖLTSÉGVETÉS BEVÉTELEI-KIADÁSAI</t>
  </si>
  <si>
    <t>2010. évi KÖLTSÉGVETÉSÉNEK PÉNZÜGYI MÉRLEGE</t>
  </si>
  <si>
    <t>2010. évi Előirányzat</t>
  </si>
  <si>
    <t>2010. évi eredeti előirányzat</t>
  </si>
  <si>
    <t xml:space="preserve">2010. évi eredeti előirányzat </t>
  </si>
  <si>
    <t>2010. évi Előirány-zat</t>
  </si>
  <si>
    <t>2010. évi KÖLTSÉGVETÉS</t>
  </si>
  <si>
    <t>2010.évi eredeti előirányzat</t>
  </si>
  <si>
    <t>Felh.célú átvett pénzeszk.</t>
  </si>
  <si>
    <t>2010.évi KÖLTSÉGVETÉS BEVÉTELEI-KIADÁSAI</t>
  </si>
  <si>
    <t>2010. év</t>
  </si>
  <si>
    <t>2010. évi</t>
  </si>
  <si>
    <t>Fehérvári és Derecskei utca közutak felújítása</t>
  </si>
  <si>
    <t>109/2009</t>
  </si>
  <si>
    <t>Iskola pályázat</t>
  </si>
  <si>
    <t>Strand pályázat</t>
  </si>
  <si>
    <t>Ságvári E. úti csapadékvíz elvezetés</t>
  </si>
  <si>
    <t>173/2009</t>
  </si>
  <si>
    <t>Városháza akadálymentesítés</t>
  </si>
  <si>
    <t>93/2009</t>
  </si>
  <si>
    <t>Gyermekjóléti Szolgálat akadálymentesítés</t>
  </si>
  <si>
    <t>37/2009</t>
  </si>
  <si>
    <t>Partfal (Kálvária ) megerősítés</t>
  </si>
  <si>
    <t>Béke tér engedélyezési terve</t>
  </si>
  <si>
    <t>TIOP Könyvtári szolg. fejlesztése</t>
  </si>
  <si>
    <t>Közlekedés biztonságát javító fejlsztés</t>
  </si>
  <si>
    <t>Barota pusztai vízhálózat</t>
  </si>
  <si>
    <t>Felhalmozás célú pénzeszköz átadás</t>
  </si>
  <si>
    <t>2010. ÉVI KÖLTSÉGVETÉS</t>
  </si>
  <si>
    <t>2010/2011/2012. évi alakulását bemutató mérleg</t>
  </si>
  <si>
    <t>2012. évre</t>
  </si>
  <si>
    <t>Védőnői szolgálat</t>
  </si>
  <si>
    <t xml:space="preserve">             Bölcsőde</t>
  </si>
  <si>
    <t>Vezető</t>
  </si>
  <si>
    <t>Gondozónő</t>
  </si>
  <si>
    <t>Takarító</t>
  </si>
  <si>
    <t>2010.évi költségvetés</t>
  </si>
  <si>
    <t>Oktatástechnikus</t>
  </si>
  <si>
    <r>
      <t xml:space="preserve">          </t>
    </r>
    <r>
      <rPr>
        <b/>
        <sz val="9"/>
        <rFont val="Arial CE"/>
        <family val="0"/>
      </rPr>
      <t>HARMÓNIA AMI</t>
    </r>
  </si>
  <si>
    <r>
      <t xml:space="preserve">        </t>
    </r>
    <r>
      <rPr>
        <b/>
        <sz val="10"/>
        <rFont val="Arial"/>
        <family val="2"/>
      </rPr>
      <t>FIZIKAI DOLGOZÓK DUNAFÖLDVÁR</t>
    </r>
  </si>
  <si>
    <t>2010.évi</t>
  </si>
  <si>
    <t>(327490-49394)*70%=194667+12000</t>
  </si>
  <si>
    <t>Nyári szociális gyermekétkeztetés</t>
  </si>
  <si>
    <t xml:space="preserve">KÖZFOGLALKOZTATÁS </t>
  </si>
  <si>
    <t>2010.évi terv</t>
  </si>
  <si>
    <t>2010. évi eredeti előir.</t>
  </si>
  <si>
    <t>Védőnői Szolgálat</t>
  </si>
  <si>
    <t>2.1.d.Védőnői Szolgálat</t>
  </si>
  <si>
    <t xml:space="preserve"> Agyhártyagyulladás elleni védőoltás  218/2009.KT</t>
  </si>
  <si>
    <t>15 hónapos gyermekek védőoltása 218/2009.KT</t>
  </si>
  <si>
    <t xml:space="preserve">     üzlethelyiségek bérbeadása</t>
  </si>
  <si>
    <t>Eseti szociális ellátás, közfoglalkoztatás</t>
  </si>
  <si>
    <t xml:space="preserve">                 A 2010. évi ENGEDÉLYEZETT LÉTSZÁMKERET 2010. január 01-től</t>
  </si>
  <si>
    <t>2010.évi engedélyezett létszám</t>
  </si>
  <si>
    <t xml:space="preserve"> -családsegítő és gyermekj.szolg.</t>
  </si>
  <si>
    <t>1/a. számú táblázat</t>
  </si>
  <si>
    <t>1/b. számú táblázat</t>
  </si>
  <si>
    <t xml:space="preserve">3. </t>
  </si>
  <si>
    <t>Civil szervezetek összesen ( 1+2+3+4 )</t>
  </si>
  <si>
    <t xml:space="preserve">          Működési célú végleges pénzeszközátadások, civil szervezetek támogatása</t>
  </si>
  <si>
    <t>Nappali szociális alapszolgáltatás támogatása</t>
  </si>
  <si>
    <t xml:space="preserve">                  MŰKÖDÉSI CÉLÚ PÉNZÁTADÁS ÖSSZESEN</t>
  </si>
  <si>
    <t>BESZÉDES JÓZSEF ÁLT. ISKOLA</t>
  </si>
  <si>
    <r>
      <t xml:space="preserve">  </t>
    </r>
    <r>
      <rPr>
        <i/>
        <sz val="8"/>
        <rFont val="Times New Roman CE"/>
        <family val="0"/>
      </rPr>
      <t>-Könyv, folyóirat (állománygyarapítás)</t>
    </r>
  </si>
  <si>
    <t xml:space="preserve"> -Érdekeltségnövelő támogatás</t>
  </si>
  <si>
    <t>1+2+3+4+5+6 összesen:</t>
  </si>
  <si>
    <t>DDIF Zrt tagi kölcsön</t>
  </si>
  <si>
    <t>Dunaföldvár-Bölcske-Madocs Mikrotérségi Bölcsőde Óvoda, Általános Iskola - Alapfokú Művészetoktatási Intézmény, Gimnázium és Szakiskola</t>
  </si>
  <si>
    <t>Hulladékgazdálkodás tagdíj /Regionális/</t>
  </si>
  <si>
    <t>Labdarúgópálya vizesblokk létesítése</t>
  </si>
  <si>
    <r>
      <t xml:space="preserve">                      </t>
    </r>
    <r>
      <rPr>
        <sz val="9"/>
        <rFont val="Arial CE"/>
        <family val="0"/>
      </rPr>
      <t>- sport ágazati dolgozó</t>
    </r>
  </si>
  <si>
    <t>TELEKOM épület megvásárlása</t>
  </si>
  <si>
    <t>Többcélú kistérségi társ. Pedagógiai szakszolg. (2663+9700)</t>
  </si>
  <si>
    <t>Folyószámla hitel igénybev.havi</t>
  </si>
  <si>
    <t>Folyószámla hitel igénybe. Göngy.</t>
  </si>
  <si>
    <r>
      <t xml:space="preserve">D-B-M Mikrotérségi Bölcsőde, Óvoda, Ált. Isk., Alapfokú Művészetokt. Intézmény,  Gimnázium és Szakiskola </t>
    </r>
    <r>
      <rPr>
        <b/>
        <u val="single"/>
        <sz val="11"/>
        <rFont val="Times New Roman CE"/>
        <family val="0"/>
      </rPr>
      <t>Dunaföldvári</t>
    </r>
    <r>
      <rPr>
        <b/>
        <sz val="11"/>
        <rFont val="Times New Roman CE"/>
        <family val="0"/>
      </rPr>
      <t xml:space="preserve"> Tagintézmények</t>
    </r>
  </si>
  <si>
    <r>
      <t xml:space="preserve">D-B-M Mikrotérségi Bölcsőde, Óvoda, Ált. Isk., Alapfokú Művészetokt. Intézmény, Gimnázium és Szakiskola </t>
    </r>
    <r>
      <rPr>
        <b/>
        <u val="single"/>
        <sz val="11"/>
        <rFont val="Times New Roman CE"/>
        <family val="0"/>
      </rPr>
      <t>Bölcskei Tagintézmények</t>
    </r>
  </si>
  <si>
    <r>
      <t xml:space="preserve">D-B-M Mikrotérségi Bőlcsöde, Óvoda,  Ált. Isk., Alapfokú Művészetokt. Intézmény,  Gimnázium és Szakiskola </t>
    </r>
    <r>
      <rPr>
        <b/>
        <u val="single"/>
        <sz val="11"/>
        <rFont val="Times New Roman CE"/>
        <family val="0"/>
      </rPr>
      <t>Madocsai Tagintézmények</t>
    </r>
  </si>
  <si>
    <t>D.S.T.E Kajak-Kenu  Szakosztály</t>
  </si>
  <si>
    <t>Sportpálya működési költségei</t>
  </si>
  <si>
    <t>6.sz. melléklet</t>
  </si>
  <si>
    <t xml:space="preserve">Iskola pályázat </t>
  </si>
  <si>
    <t>Városrehabilitációs pályázat</t>
  </si>
  <si>
    <t>Ságvári Endre u. csapadékvíz</t>
  </si>
  <si>
    <t>23.</t>
  </si>
  <si>
    <t>Partfal</t>
  </si>
  <si>
    <t>Strand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</si>
</sst>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75">
    <font>
      <sz val="10"/>
      <name val="Arial"/>
      <family val="0"/>
    </font>
    <font>
      <sz val="12"/>
      <name val="Times New Roman CE"/>
      <family val="1"/>
    </font>
    <font>
      <b/>
      <i/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i/>
      <sz val="9"/>
      <name val="Times New Roman CE"/>
      <family val="1"/>
    </font>
    <font>
      <sz val="9"/>
      <name val="Times New Roman CE"/>
      <family val="1"/>
    </font>
    <font>
      <sz val="10"/>
      <name val="Times New Roman CE"/>
      <family val="1"/>
    </font>
    <font>
      <sz val="8"/>
      <name val="Arial"/>
      <family val="0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8"/>
      <name val="Times New Roman CE"/>
      <family val="1"/>
    </font>
    <font>
      <b/>
      <sz val="10"/>
      <name val="Times New Roman"/>
      <family val="1"/>
    </font>
    <font>
      <sz val="12"/>
      <name val="Arial"/>
      <family val="0"/>
    </font>
    <font>
      <i/>
      <sz val="9"/>
      <name val="Times New Roman CE"/>
      <family val="1"/>
    </font>
    <font>
      <sz val="9"/>
      <name val="Times New Roman"/>
      <family val="1"/>
    </font>
    <font>
      <sz val="10"/>
      <name val="Times New Roman"/>
      <family val="1"/>
    </font>
    <font>
      <b/>
      <i/>
      <sz val="8"/>
      <name val="Times New Roman CE"/>
      <family val="1"/>
    </font>
    <font>
      <b/>
      <sz val="9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i/>
      <sz val="9"/>
      <name val="Arial CE"/>
      <family val="0"/>
    </font>
    <font>
      <i/>
      <sz val="9"/>
      <name val="Arial CE"/>
      <family val="2"/>
    </font>
    <font>
      <b/>
      <sz val="10"/>
      <name val="Arial CE"/>
      <family val="2"/>
    </font>
    <font>
      <b/>
      <sz val="9"/>
      <name val="MS Sans Serif"/>
      <family val="2"/>
    </font>
    <font>
      <sz val="9"/>
      <name val="MS Sans Serif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i/>
      <sz val="9"/>
      <name val="Arial ce"/>
      <family val="0"/>
    </font>
    <font>
      <u val="single"/>
      <sz val="10"/>
      <color indexed="36"/>
      <name val="Arial"/>
      <family val="0"/>
    </font>
    <font>
      <b/>
      <sz val="11"/>
      <name val="Arial CE"/>
      <family val="2"/>
    </font>
    <font>
      <sz val="11"/>
      <name val="Arial CE"/>
      <family val="0"/>
    </font>
    <font>
      <b/>
      <sz val="12"/>
      <name val="Arial CE"/>
      <family val="2"/>
    </font>
    <font>
      <b/>
      <sz val="12"/>
      <name val="Arial"/>
      <family val="0"/>
    </font>
    <font>
      <sz val="11"/>
      <name val="Times New Roman CE"/>
      <family val="0"/>
    </font>
    <font>
      <b/>
      <sz val="9"/>
      <name val="Times New Roman"/>
      <family val="1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11"/>
      <name val="Times New Roman CE"/>
      <family val="1"/>
    </font>
    <font>
      <b/>
      <u val="single"/>
      <sz val="11"/>
      <name val="Times New Roman CE"/>
      <family val="0"/>
    </font>
    <font>
      <sz val="10"/>
      <name val="Times New RomanCE"/>
      <family val="0"/>
    </font>
    <font>
      <sz val="9"/>
      <color indexed="10"/>
      <name val="Times New Roman CE"/>
      <family val="1"/>
    </font>
    <font>
      <sz val="10"/>
      <color indexed="10"/>
      <name val="Arial"/>
      <family val="0"/>
    </font>
    <font>
      <b/>
      <u val="single"/>
      <sz val="9"/>
      <name val="Arial"/>
      <family val="2"/>
    </font>
    <font>
      <i/>
      <sz val="8"/>
      <name val="Times New Roman CE"/>
      <family val="0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darkHorizontal"/>
    </fill>
    <fill>
      <patternFill patternType="darkHorizontal">
        <bgColor indexed="13"/>
      </patternFill>
    </fill>
    <fill>
      <patternFill patternType="solid">
        <fgColor indexed="9"/>
        <bgColor indexed="64"/>
      </patternFill>
    </fill>
    <fill>
      <patternFill patternType="lightHorizontal"/>
    </fill>
  </fills>
  <borders count="1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7" borderId="1" applyNumberFormat="0" applyAlignment="0" applyProtection="0"/>
    <xf numFmtId="0" fontId="61" fillId="0" borderId="0" applyNumberForma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0" fillId="17" borderId="7" applyNumberFormat="0" applyFont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21" borderId="0" applyNumberFormat="0" applyBorder="0" applyAlignment="0" applyProtection="0"/>
    <xf numFmtId="0" fontId="68" fillId="4" borderId="0" applyNumberFormat="0" applyBorder="0" applyAlignment="0" applyProtection="0"/>
    <xf numFmtId="0" fontId="69" fillId="22" borderId="8" applyNumberFormat="0" applyAlignment="0" applyProtection="0"/>
    <xf numFmtId="0" fontId="7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>
      <alignment/>
      <protection/>
    </xf>
    <xf numFmtId="0" fontId="10" fillId="0" borderId="0">
      <alignment/>
      <protection/>
    </xf>
    <xf numFmtId="0" fontId="7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" borderId="0" applyNumberFormat="0" applyBorder="0" applyAlignment="0" applyProtection="0"/>
    <xf numFmtId="0" fontId="73" fillId="23" borderId="0" applyNumberFormat="0" applyBorder="0" applyAlignment="0" applyProtection="0"/>
    <xf numFmtId="0" fontId="74" fillId="22" borderId="1" applyNumberFormat="0" applyAlignment="0" applyProtection="0"/>
    <xf numFmtId="9" fontId="0" fillId="0" borderId="0" applyFont="0" applyFill="0" applyBorder="0" applyAlignment="0" applyProtection="0"/>
  </cellStyleXfs>
  <cellXfs count="1230">
    <xf numFmtId="0" fontId="0" fillId="0" borderId="0" xfId="0" applyAlignment="1">
      <alignment/>
    </xf>
    <xf numFmtId="164" fontId="1" fillId="0" borderId="0" xfId="0" applyNumberFormat="1" applyFont="1" applyFill="1" applyAlignment="1">
      <alignment horizontal="left" vertical="center" wrapText="1"/>
    </xf>
    <xf numFmtId="164" fontId="1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2" xfId="0" applyFont="1" applyFill="1" applyBorder="1" applyAlignment="1" quotePrefix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 applyProtection="1" quotePrefix="1">
      <alignment horizontal="left" vertical="center" indent="1"/>
      <protection/>
    </xf>
    <xf numFmtId="0" fontId="3" fillId="0" borderId="16" xfId="0" applyFont="1" applyFill="1" applyBorder="1" applyAlignment="1" applyProtection="1" quotePrefix="1">
      <alignment horizontal="center" vertical="center"/>
      <protection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Continuous" vertical="center" wrapText="1"/>
    </xf>
    <xf numFmtId="0" fontId="3" fillId="0" borderId="14" xfId="0" applyFont="1" applyFill="1" applyBorder="1" applyAlignment="1">
      <alignment horizontal="centerContinuous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left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left" vertical="center" wrapText="1" indent="1"/>
    </xf>
    <xf numFmtId="164" fontId="8" fillId="24" borderId="20" xfId="0" applyNumberFormat="1" applyFont="1" applyFill="1" applyBorder="1" applyAlignment="1" applyProtection="1">
      <alignment vertical="center" wrapText="1"/>
      <protection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left" vertical="center" wrapText="1" indent="1"/>
    </xf>
    <xf numFmtId="164" fontId="9" fillId="0" borderId="26" xfId="0" applyNumberFormat="1" applyFont="1" applyFill="1" applyBorder="1" applyAlignment="1" applyProtection="1">
      <alignment vertical="center" wrapText="1"/>
      <protection locked="0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 indent="1"/>
    </xf>
    <xf numFmtId="164" fontId="9" fillId="0" borderId="29" xfId="0" applyNumberFormat="1" applyFont="1" applyFill="1" applyBorder="1" applyAlignment="1" applyProtection="1">
      <alignment vertical="center" wrapText="1"/>
      <protection locked="0"/>
    </xf>
    <xf numFmtId="0" fontId="8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 indent="1"/>
    </xf>
    <xf numFmtId="164" fontId="8" fillId="0" borderId="20" xfId="0" applyNumberFormat="1" applyFont="1" applyFill="1" applyBorder="1" applyAlignment="1" applyProtection="1">
      <alignment vertical="center" wrapText="1"/>
      <protection locked="0"/>
    </xf>
    <xf numFmtId="164" fontId="8" fillId="24" borderId="20" xfId="0" applyNumberFormat="1" applyFont="1" applyFill="1" applyBorder="1" applyAlignment="1">
      <alignment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left" vertical="center" wrapText="1" indent="1"/>
    </xf>
    <xf numFmtId="164" fontId="9" fillId="24" borderId="20" xfId="0" applyNumberFormat="1" applyFont="1" applyFill="1" applyBorder="1" applyAlignment="1" applyProtection="1">
      <alignment vertical="center" wrapText="1"/>
      <protection locked="0"/>
    </xf>
    <xf numFmtId="0" fontId="7" fillId="24" borderId="1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left" vertical="center" wrapText="1" indent="1"/>
    </xf>
    <xf numFmtId="164" fontId="9" fillId="0" borderId="32" xfId="0" applyNumberFormat="1" applyFont="1" applyFill="1" applyBorder="1" applyAlignment="1" applyProtection="1">
      <alignment vertical="center" wrapText="1"/>
      <protection locked="0"/>
    </xf>
    <xf numFmtId="0" fontId="8" fillId="0" borderId="19" xfId="0" applyFont="1" applyFill="1" applyBorder="1" applyAlignment="1">
      <alignment horizontal="center" vertical="center" wrapText="1"/>
    </xf>
    <xf numFmtId="0" fontId="9" fillId="25" borderId="18" xfId="0" applyFont="1" applyFill="1" applyBorder="1" applyAlignment="1">
      <alignment horizontal="center" vertical="center" wrapText="1"/>
    </xf>
    <xf numFmtId="0" fontId="9" fillId="25" borderId="19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left" vertical="center" wrapText="1" indent="1"/>
    </xf>
    <xf numFmtId="164" fontId="7" fillId="24" borderId="20" xfId="0" applyNumberFormat="1" applyFont="1" applyFill="1" applyBorder="1" applyAlignment="1">
      <alignment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 indent="1"/>
    </xf>
    <xf numFmtId="164" fontId="9" fillId="0" borderId="23" xfId="0" applyNumberFormat="1" applyFont="1" applyFill="1" applyBorder="1" applyAlignment="1">
      <alignment vertical="center" wrapText="1"/>
    </xf>
    <xf numFmtId="0" fontId="9" fillId="0" borderId="33" xfId="0" applyFont="1" applyFill="1" applyBorder="1" applyAlignment="1">
      <alignment horizontal="left" vertical="center" wrapText="1" inden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left" vertical="center" wrapText="1" indent="1"/>
    </xf>
    <xf numFmtId="164" fontId="9" fillId="0" borderId="36" xfId="0" applyNumberFormat="1" applyFont="1" applyFill="1" applyBorder="1" applyAlignment="1" applyProtection="1">
      <alignment vertical="center" wrapText="1"/>
      <protection locked="0"/>
    </xf>
    <xf numFmtId="0" fontId="9" fillId="26" borderId="18" xfId="0" applyFont="1" applyFill="1" applyBorder="1" applyAlignment="1">
      <alignment horizontal="center" vertical="center" wrapText="1"/>
    </xf>
    <xf numFmtId="0" fontId="9" fillId="26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3" fillId="0" borderId="18" xfId="0" applyFont="1" applyBorder="1" applyAlignment="1">
      <alignment horizontal="left" vertical="center"/>
    </xf>
    <xf numFmtId="0" fontId="10" fillId="0" borderId="22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4" fillId="0" borderId="3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right" vertical="center"/>
    </xf>
    <xf numFmtId="164" fontId="1" fillId="0" borderId="0" xfId="57" applyNumberFormat="1" applyFont="1" applyFill="1" applyAlignment="1">
      <alignment horizontal="left" vertical="center" wrapText="1"/>
      <protection/>
    </xf>
    <xf numFmtId="164" fontId="1" fillId="0" borderId="0" xfId="57" applyNumberFormat="1" applyFont="1" applyFill="1" applyAlignment="1">
      <alignment vertical="center" wrapText="1"/>
      <protection/>
    </xf>
    <xf numFmtId="164" fontId="1" fillId="0" borderId="0" xfId="57" applyNumberFormat="1" applyFont="1" applyFill="1" applyAlignment="1">
      <alignment horizontal="right" vertical="center"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57" applyFont="1" applyFill="1" applyBorder="1" applyAlignment="1">
      <alignment vertical="center"/>
      <protection/>
    </xf>
    <xf numFmtId="0" fontId="3" fillId="0" borderId="38" xfId="57" applyFont="1" applyFill="1" applyBorder="1" applyAlignment="1">
      <alignment vertical="center"/>
      <protection/>
    </xf>
    <xf numFmtId="0" fontId="1" fillId="0" borderId="39" xfId="57" applyFont="1" applyFill="1" applyBorder="1" applyAlignment="1">
      <alignment horizontal="left" vertical="center" indent="1"/>
      <protection/>
    </xf>
    <xf numFmtId="0" fontId="10" fillId="0" borderId="40" xfId="57" applyFont="1" applyFill="1" applyBorder="1" applyAlignment="1" quotePrefix="1">
      <alignment horizontal="right" vertical="center"/>
      <protection/>
    </xf>
    <xf numFmtId="0" fontId="0" fillId="0" borderId="40" xfId="0" applyBorder="1" applyAlignment="1">
      <alignment/>
    </xf>
    <xf numFmtId="0" fontId="14" fillId="0" borderId="41" xfId="0" applyFont="1" applyBorder="1" applyAlignment="1">
      <alignment horizontal="right"/>
    </xf>
    <xf numFmtId="0" fontId="3" fillId="0" borderId="13" xfId="57" applyFont="1" applyFill="1" applyBorder="1" applyAlignment="1">
      <alignment vertical="center"/>
      <protection/>
    </xf>
    <xf numFmtId="0" fontId="3" fillId="0" borderId="42" xfId="57" applyFont="1" applyFill="1" applyBorder="1" applyAlignment="1">
      <alignment vertical="center"/>
      <protection/>
    </xf>
    <xf numFmtId="0" fontId="5" fillId="0" borderId="43" xfId="57" applyFont="1" applyFill="1" applyBorder="1" applyAlignment="1">
      <alignment horizontal="left" vertical="center" indent="1"/>
      <protection/>
    </xf>
    <xf numFmtId="0" fontId="10" fillId="0" borderId="42" xfId="57" applyFont="1" applyFill="1" applyBorder="1" applyAlignment="1" quotePrefix="1">
      <alignment horizontal="right" vertical="center"/>
      <protection/>
    </xf>
    <xf numFmtId="0" fontId="14" fillId="0" borderId="44" xfId="0" applyFont="1" applyBorder="1" applyAlignment="1">
      <alignment horizontal="right"/>
    </xf>
    <xf numFmtId="0" fontId="16" fillId="0" borderId="10" xfId="57" applyFont="1" applyFill="1" applyBorder="1" applyAlignment="1">
      <alignment horizontal="center" vertical="center" wrapText="1"/>
      <protection/>
    </xf>
    <xf numFmtId="0" fontId="16" fillId="0" borderId="17" xfId="57" applyFont="1" applyFill="1" applyBorder="1" applyAlignment="1">
      <alignment horizontal="center" vertical="center" wrapText="1"/>
      <protection/>
    </xf>
    <xf numFmtId="0" fontId="3" fillId="0" borderId="13" xfId="57" applyFont="1" applyFill="1" applyBorder="1" applyAlignment="1">
      <alignment horizontal="centerContinuous" vertical="center" wrapText="1"/>
      <protection/>
    </xf>
    <xf numFmtId="0" fontId="3" fillId="0" borderId="14" xfId="57" applyFont="1" applyFill="1" applyBorder="1" applyAlignment="1">
      <alignment horizontal="centerContinuous" vertical="center" wrapText="1"/>
      <protection/>
    </xf>
    <xf numFmtId="0" fontId="7" fillId="0" borderId="18" xfId="57" applyFont="1" applyFill="1" applyBorder="1" applyAlignment="1">
      <alignment horizontal="center" vertical="center" wrapText="1"/>
      <protection/>
    </xf>
    <xf numFmtId="0" fontId="7" fillId="0" borderId="19" xfId="57" applyFont="1" applyFill="1" applyBorder="1" applyAlignment="1">
      <alignment horizontal="center" vertical="center" wrapText="1"/>
      <protection/>
    </xf>
    <xf numFmtId="0" fontId="7" fillId="0" borderId="45" xfId="57" applyFont="1" applyFill="1" applyBorder="1" applyAlignment="1">
      <alignment horizontal="center" vertical="center" wrapText="1"/>
      <protection/>
    </xf>
    <xf numFmtId="0" fontId="9" fillId="0" borderId="19" xfId="57" applyFont="1" applyFill="1" applyBorder="1" applyAlignment="1">
      <alignment horizontal="center" vertical="center" wrapText="1"/>
      <protection/>
    </xf>
    <xf numFmtId="0" fontId="19" fillId="24" borderId="18" xfId="57" applyFont="1" applyFill="1" applyBorder="1" applyAlignment="1">
      <alignment horizontal="center" vertical="center" wrapText="1"/>
      <protection/>
    </xf>
    <xf numFmtId="0" fontId="19" fillId="24" borderId="19" xfId="57" applyFont="1" applyFill="1" applyBorder="1" applyAlignment="1">
      <alignment horizontal="center" vertical="center" wrapText="1"/>
      <protection/>
    </xf>
    <xf numFmtId="0" fontId="19" fillId="24" borderId="19" xfId="57" applyFont="1" applyFill="1" applyBorder="1" applyAlignment="1">
      <alignment horizontal="left" vertical="center" wrapText="1" indent="1"/>
      <protection/>
    </xf>
    <xf numFmtId="164" fontId="20" fillId="24" borderId="45" xfId="57" applyNumberFormat="1" applyFont="1" applyFill="1" applyBorder="1" applyAlignment="1" applyProtection="1">
      <alignment vertical="center" wrapText="1"/>
      <protection/>
    </xf>
    <xf numFmtId="0" fontId="21" fillId="24" borderId="19" xfId="0" applyFont="1" applyFill="1" applyBorder="1" applyAlignment="1">
      <alignment/>
    </xf>
    <xf numFmtId="164" fontId="21" fillId="24" borderId="20" xfId="0" applyNumberFormat="1" applyFont="1" applyFill="1" applyBorder="1" applyAlignment="1">
      <alignment/>
    </xf>
    <xf numFmtId="0" fontId="9" fillId="0" borderId="34" xfId="57" applyFont="1" applyFill="1" applyBorder="1" applyAlignment="1">
      <alignment horizontal="center" vertical="center" wrapText="1"/>
      <protection/>
    </xf>
    <xf numFmtId="0" fontId="9" fillId="0" borderId="35" xfId="57" applyFont="1" applyFill="1" applyBorder="1" applyAlignment="1">
      <alignment horizontal="center" vertical="center" wrapText="1"/>
      <protection/>
    </xf>
    <xf numFmtId="0" fontId="9" fillId="0" borderId="35" xfId="57" applyFont="1" applyFill="1" applyBorder="1" applyAlignment="1">
      <alignment horizontal="left" vertical="center" wrapText="1" indent="1"/>
      <protection/>
    </xf>
    <xf numFmtId="164" fontId="20" fillId="0" borderId="46" xfId="57" applyNumberFormat="1" applyFont="1" applyFill="1" applyBorder="1" applyAlignment="1" applyProtection="1">
      <alignment vertical="center" wrapText="1"/>
      <protection locked="0"/>
    </xf>
    <xf numFmtId="0" fontId="21" fillId="0" borderId="35" xfId="0" applyFont="1" applyBorder="1" applyAlignment="1">
      <alignment/>
    </xf>
    <xf numFmtId="164" fontId="21" fillId="27" borderId="20" xfId="0" applyNumberFormat="1" applyFont="1" applyFill="1" applyBorder="1" applyAlignment="1">
      <alignment/>
    </xf>
    <xf numFmtId="0" fontId="8" fillId="0" borderId="18" xfId="57" applyFont="1" applyFill="1" applyBorder="1" applyAlignment="1">
      <alignment horizontal="center" vertical="center" wrapText="1"/>
      <protection/>
    </xf>
    <xf numFmtId="0" fontId="8" fillId="0" borderId="19" xfId="57" applyFont="1" applyFill="1" applyBorder="1" applyAlignment="1">
      <alignment horizontal="left" vertical="center" wrapText="1" indent="1"/>
      <protection/>
    </xf>
    <xf numFmtId="164" fontId="20" fillId="0" borderId="45" xfId="57" applyNumberFormat="1" applyFont="1" applyFill="1" applyBorder="1" applyAlignment="1" applyProtection="1">
      <alignment vertical="center" wrapText="1"/>
      <protection locked="0"/>
    </xf>
    <xf numFmtId="0" fontId="21" fillId="0" borderId="19" xfId="0" applyFont="1" applyBorder="1" applyAlignment="1">
      <alignment/>
    </xf>
    <xf numFmtId="0" fontId="9" fillId="0" borderId="47" xfId="57" applyFont="1" applyFill="1" applyBorder="1" applyAlignment="1">
      <alignment horizontal="center" vertical="center" wrapText="1"/>
      <protection/>
    </xf>
    <xf numFmtId="0" fontId="22" fillId="0" borderId="47" xfId="57" applyFont="1" applyFill="1" applyBorder="1" applyAlignment="1">
      <alignment horizontal="left" vertical="center" wrapText="1" indent="1"/>
      <protection/>
    </xf>
    <xf numFmtId="164" fontId="20" fillId="0" borderId="39" xfId="57" applyNumberFormat="1" applyFont="1" applyFill="1" applyBorder="1" applyAlignment="1" applyProtection="1">
      <alignment vertical="center" wrapText="1"/>
      <protection locked="0"/>
    </xf>
    <xf numFmtId="0" fontId="21" fillId="0" borderId="47" xfId="0" applyFont="1" applyBorder="1" applyAlignment="1">
      <alignment/>
    </xf>
    <xf numFmtId="164" fontId="21" fillId="27" borderId="48" xfId="0" applyNumberFormat="1" applyFont="1" applyFill="1" applyBorder="1" applyAlignment="1">
      <alignment/>
    </xf>
    <xf numFmtId="0" fontId="8" fillId="24" borderId="18" xfId="57" applyFont="1" applyFill="1" applyBorder="1" applyAlignment="1">
      <alignment horizontal="center" vertical="center" wrapText="1"/>
      <protection/>
    </xf>
    <xf numFmtId="0" fontId="8" fillId="24" borderId="47" xfId="57" applyFont="1" applyFill="1" applyBorder="1" applyAlignment="1">
      <alignment horizontal="center" vertical="center" wrapText="1"/>
      <protection/>
    </xf>
    <xf numFmtId="0" fontId="8" fillId="24" borderId="47" xfId="57" applyFont="1" applyFill="1" applyBorder="1" applyAlignment="1">
      <alignment horizontal="left" vertical="center" wrapText="1" indent="1"/>
      <protection/>
    </xf>
    <xf numFmtId="164" fontId="20" fillId="24" borderId="39" xfId="57" applyNumberFormat="1" applyFont="1" applyFill="1" applyBorder="1" applyAlignment="1">
      <alignment vertical="center" wrapText="1"/>
      <protection/>
    </xf>
    <xf numFmtId="164" fontId="21" fillId="24" borderId="47" xfId="0" applyNumberFormat="1" applyFont="1" applyFill="1" applyBorder="1" applyAlignment="1">
      <alignment/>
    </xf>
    <xf numFmtId="164" fontId="21" fillId="24" borderId="48" xfId="0" applyNumberFormat="1" applyFont="1" applyFill="1" applyBorder="1" applyAlignment="1">
      <alignment/>
    </xf>
    <xf numFmtId="0" fontId="9" fillId="27" borderId="10" xfId="57" applyFont="1" applyFill="1" applyBorder="1" applyAlignment="1">
      <alignment horizontal="center" vertical="center" wrapText="1"/>
      <protection/>
    </xf>
    <xf numFmtId="0" fontId="9" fillId="27" borderId="49" xfId="57" applyFont="1" applyFill="1" applyBorder="1" applyAlignment="1">
      <alignment horizontal="left" vertical="center" wrapText="1" indent="1"/>
      <protection/>
    </xf>
    <xf numFmtId="164" fontId="20" fillId="27" borderId="33" xfId="57" applyNumberFormat="1" applyFont="1" applyFill="1" applyBorder="1" applyAlignment="1">
      <alignment vertical="center" wrapText="1"/>
      <protection/>
    </xf>
    <xf numFmtId="0" fontId="21" fillId="27" borderId="33" xfId="0" applyFont="1" applyFill="1" applyBorder="1" applyAlignment="1">
      <alignment/>
    </xf>
    <xf numFmtId="164" fontId="21" fillId="27" borderId="12" xfId="0" applyNumberFormat="1" applyFont="1" applyFill="1" applyBorder="1" applyAlignment="1">
      <alignment/>
    </xf>
    <xf numFmtId="0" fontId="9" fillId="0" borderId="50" xfId="57" applyFont="1" applyFill="1" applyBorder="1" applyAlignment="1">
      <alignment horizontal="center" vertical="center" wrapText="1"/>
      <protection/>
    </xf>
    <xf numFmtId="0" fontId="9" fillId="0" borderId="34" xfId="57" applyFont="1" applyFill="1" applyBorder="1" applyAlignment="1">
      <alignment horizontal="left" vertical="center" wrapText="1" indent="1"/>
      <protection/>
    </xf>
    <xf numFmtId="0" fontId="20" fillId="0" borderId="35" xfId="0" applyFont="1" applyBorder="1" applyAlignment="1">
      <alignment/>
    </xf>
    <xf numFmtId="164" fontId="21" fillId="27" borderId="26" xfId="0" applyNumberFormat="1" applyFont="1" applyFill="1" applyBorder="1" applyAlignment="1">
      <alignment/>
    </xf>
    <xf numFmtId="0" fontId="9" fillId="0" borderId="51" xfId="57" applyFont="1" applyFill="1" applyBorder="1" applyAlignment="1">
      <alignment horizontal="center" vertical="center" wrapText="1"/>
      <protection/>
    </xf>
    <xf numFmtId="0" fontId="9" fillId="0" borderId="13" xfId="57" applyFont="1" applyFill="1" applyBorder="1" applyAlignment="1">
      <alignment horizontal="center" vertical="center" wrapText="1"/>
      <protection/>
    </xf>
    <xf numFmtId="0" fontId="9" fillId="0" borderId="52" xfId="57" applyFont="1" applyFill="1" applyBorder="1" applyAlignment="1">
      <alignment horizontal="left" vertical="center" wrapText="1" indent="1"/>
      <protection/>
    </xf>
    <xf numFmtId="164" fontId="20" fillId="0" borderId="43" xfId="57" applyNumberFormat="1" applyFont="1" applyFill="1" applyBorder="1" applyAlignment="1" applyProtection="1">
      <alignment vertical="center" wrapText="1"/>
      <protection locked="0"/>
    </xf>
    <xf numFmtId="0" fontId="21" fillId="0" borderId="15" xfId="0" applyFont="1" applyBorder="1" applyAlignment="1">
      <alignment/>
    </xf>
    <xf numFmtId="0" fontId="21" fillId="0" borderId="43" xfId="0" applyFont="1" applyBorder="1" applyAlignment="1">
      <alignment/>
    </xf>
    <xf numFmtId="164" fontId="21" fillId="27" borderId="32" xfId="0" applyNumberFormat="1" applyFont="1" applyFill="1" applyBorder="1" applyAlignment="1">
      <alignment/>
    </xf>
    <xf numFmtId="0" fontId="7" fillId="24" borderId="31" xfId="57" applyFont="1" applyFill="1" applyBorder="1" applyAlignment="1">
      <alignment horizontal="center" vertical="center" wrapText="1"/>
      <protection/>
    </xf>
    <xf numFmtId="0" fontId="8" fillId="24" borderId="31" xfId="57" applyFont="1" applyFill="1" applyBorder="1" applyAlignment="1">
      <alignment horizontal="left" vertical="center" wrapText="1" indent="1"/>
      <protection/>
    </xf>
    <xf numFmtId="164" fontId="20" fillId="24" borderId="53" xfId="57" applyNumberFormat="1" applyFont="1" applyFill="1" applyBorder="1" applyAlignment="1" applyProtection="1">
      <alignment vertical="center" wrapText="1"/>
      <protection/>
    </xf>
    <xf numFmtId="0" fontId="21" fillId="24" borderId="31" xfId="0" applyFont="1" applyFill="1" applyBorder="1" applyAlignment="1">
      <alignment/>
    </xf>
    <xf numFmtId="164" fontId="21" fillId="24" borderId="32" xfId="0" applyNumberFormat="1" applyFont="1" applyFill="1" applyBorder="1" applyAlignment="1">
      <alignment/>
    </xf>
    <xf numFmtId="0" fontId="9" fillId="0" borderId="54" xfId="57" applyFont="1" applyFill="1" applyBorder="1" applyAlignment="1">
      <alignment horizontal="center" vertical="center" wrapText="1"/>
      <protection/>
    </xf>
    <xf numFmtId="0" fontId="9" fillId="0" borderId="55" xfId="57" applyFont="1" applyFill="1" applyBorder="1" applyAlignment="1">
      <alignment horizontal="center" vertical="center" wrapText="1"/>
      <protection/>
    </xf>
    <xf numFmtId="0" fontId="9" fillId="0" borderId="55" xfId="57" applyFont="1" applyFill="1" applyBorder="1" applyAlignment="1">
      <alignment horizontal="left" vertical="center" wrapText="1" indent="1"/>
      <protection/>
    </xf>
    <xf numFmtId="164" fontId="20" fillId="0" borderId="56" xfId="57" applyNumberFormat="1" applyFont="1" applyFill="1" applyBorder="1" applyAlignment="1" applyProtection="1">
      <alignment vertical="center" wrapText="1"/>
      <protection locked="0"/>
    </xf>
    <xf numFmtId="0" fontId="21" fillId="0" borderId="55" xfId="0" applyFont="1" applyBorder="1" applyAlignment="1">
      <alignment/>
    </xf>
    <xf numFmtId="0" fontId="9" fillId="0" borderId="18" xfId="57" applyFont="1" applyFill="1" applyBorder="1" applyAlignment="1">
      <alignment horizontal="center" vertical="center" wrapText="1"/>
      <protection/>
    </xf>
    <xf numFmtId="0" fontId="9" fillId="0" borderId="19" xfId="57" applyFont="1" applyFill="1" applyBorder="1" applyAlignment="1">
      <alignment horizontal="left" vertical="center" wrapText="1" indent="1"/>
      <protection/>
    </xf>
    <xf numFmtId="0" fontId="8" fillId="0" borderId="19" xfId="57" applyFont="1" applyFill="1" applyBorder="1" applyAlignment="1">
      <alignment horizontal="center" vertical="center" wrapText="1"/>
      <protection/>
    </xf>
    <xf numFmtId="0" fontId="9" fillId="25" borderId="18" xfId="57" applyFont="1" applyFill="1" applyBorder="1" applyAlignment="1">
      <alignment horizontal="center" vertical="center" wrapText="1"/>
      <protection/>
    </xf>
    <xf numFmtId="0" fontId="9" fillId="25" borderId="19" xfId="57" applyFont="1" applyFill="1" applyBorder="1" applyAlignment="1">
      <alignment horizontal="center" vertical="center" wrapText="1"/>
      <protection/>
    </xf>
    <xf numFmtId="0" fontId="7" fillId="24" borderId="19" xfId="57" applyFont="1" applyFill="1" applyBorder="1" applyAlignment="1">
      <alignment horizontal="left" vertical="center" wrapText="1" indent="1"/>
      <protection/>
    </xf>
    <xf numFmtId="164" fontId="20" fillId="24" borderId="45" xfId="57" applyNumberFormat="1" applyFont="1" applyFill="1" applyBorder="1" applyAlignment="1">
      <alignment vertical="center" wrapText="1"/>
      <protection/>
    </xf>
    <xf numFmtId="0" fontId="9" fillId="0" borderId="57" xfId="57" applyFont="1" applyFill="1" applyBorder="1" applyAlignment="1">
      <alignment horizontal="center" vertical="center" wrapText="1"/>
      <protection/>
    </xf>
    <xf numFmtId="0" fontId="9" fillId="0" borderId="40" xfId="57" applyFont="1" applyFill="1" applyBorder="1" applyAlignment="1">
      <alignment horizontal="center" vertical="center" wrapText="1"/>
      <protection/>
    </xf>
    <xf numFmtId="0" fontId="7" fillId="0" borderId="40" xfId="57" applyFont="1" applyFill="1" applyBorder="1" applyAlignment="1">
      <alignment horizontal="left" vertical="center" wrapText="1" indent="1"/>
      <protection/>
    </xf>
    <xf numFmtId="164" fontId="9" fillId="0" borderId="40" xfId="57" applyNumberFormat="1" applyFont="1" applyFill="1" applyBorder="1" applyAlignment="1">
      <alignment vertical="center" wrapText="1"/>
      <protection/>
    </xf>
    <xf numFmtId="0" fontId="8" fillId="24" borderId="19" xfId="57" applyFont="1" applyFill="1" applyBorder="1" applyAlignment="1">
      <alignment horizontal="center" vertical="center" wrapText="1"/>
      <protection/>
    </xf>
    <xf numFmtId="0" fontId="8" fillId="24" borderId="19" xfId="57" applyFont="1" applyFill="1" applyBorder="1" applyAlignment="1">
      <alignment horizontal="left" vertical="center" wrapText="1" indent="1"/>
      <protection/>
    </xf>
    <xf numFmtId="164" fontId="10" fillId="24" borderId="45" xfId="57" applyNumberFormat="1" applyFont="1" applyFill="1" applyBorder="1" applyAlignment="1">
      <alignment vertical="center" wrapText="1"/>
      <protection/>
    </xf>
    <xf numFmtId="164" fontId="10" fillId="0" borderId="46" xfId="57" applyNumberFormat="1" applyFont="1" applyFill="1" applyBorder="1" applyAlignment="1" applyProtection="1">
      <alignment vertical="center" wrapText="1"/>
      <protection locked="0"/>
    </xf>
    <xf numFmtId="0" fontId="9" fillId="0" borderId="24" xfId="57" applyFont="1" applyFill="1" applyBorder="1" applyAlignment="1">
      <alignment horizontal="center" vertical="center" wrapText="1"/>
      <protection/>
    </xf>
    <xf numFmtId="0" fontId="9" fillId="0" borderId="25" xfId="57" applyFont="1" applyFill="1" applyBorder="1" applyAlignment="1">
      <alignment horizontal="center" vertical="center" wrapText="1"/>
      <protection/>
    </xf>
    <xf numFmtId="0" fontId="9" fillId="0" borderId="25" xfId="57" applyFont="1" applyFill="1" applyBorder="1" applyAlignment="1">
      <alignment horizontal="left" vertical="center" wrapText="1" indent="1"/>
      <protection/>
    </xf>
    <xf numFmtId="164" fontId="10" fillId="0" borderId="58" xfId="57" applyNumberFormat="1" applyFont="1" applyFill="1" applyBorder="1" applyAlignment="1" applyProtection="1">
      <alignment vertical="center" wrapText="1"/>
      <protection locked="0"/>
    </xf>
    <xf numFmtId="0" fontId="9" fillId="0" borderId="27" xfId="57" applyFont="1" applyFill="1" applyBorder="1" applyAlignment="1">
      <alignment horizontal="center" vertical="center" wrapText="1"/>
      <protection/>
    </xf>
    <xf numFmtId="0" fontId="9" fillId="0" borderId="28" xfId="57" applyFont="1" applyFill="1" applyBorder="1" applyAlignment="1">
      <alignment horizontal="center" vertical="center" wrapText="1"/>
      <protection/>
    </xf>
    <xf numFmtId="0" fontId="9" fillId="0" borderId="28" xfId="57" applyFont="1" applyFill="1" applyBorder="1" applyAlignment="1">
      <alignment horizontal="left" vertical="center" wrapText="1" indent="1"/>
      <protection/>
    </xf>
    <xf numFmtId="164" fontId="10" fillId="0" borderId="25" xfId="57" applyNumberFormat="1" applyFont="1" applyFill="1" applyBorder="1" applyAlignment="1" applyProtection="1">
      <alignment vertical="center" wrapText="1"/>
      <protection locked="0"/>
    </xf>
    <xf numFmtId="164" fontId="10" fillId="0" borderId="59" xfId="57" applyNumberFormat="1" applyFont="1" applyFill="1" applyBorder="1" applyAlignment="1" applyProtection="1">
      <alignment vertical="center" wrapText="1"/>
      <protection locked="0"/>
    </xf>
    <xf numFmtId="0" fontId="19" fillId="24" borderId="54" xfId="57" applyFont="1" applyFill="1" applyBorder="1" applyAlignment="1">
      <alignment horizontal="center" vertical="center" wrapText="1"/>
      <protection/>
    </xf>
    <xf numFmtId="0" fontId="9" fillId="24" borderId="55" xfId="57" applyFont="1" applyFill="1" applyBorder="1" applyAlignment="1">
      <alignment horizontal="center" vertical="center" wrapText="1"/>
      <protection/>
    </xf>
    <xf numFmtId="0" fontId="19" fillId="24" borderId="55" xfId="57" applyFont="1" applyFill="1" applyBorder="1" applyAlignment="1">
      <alignment horizontal="left" vertical="center" wrapText="1" indent="1"/>
      <protection/>
    </xf>
    <xf numFmtId="164" fontId="10" fillId="24" borderId="56" xfId="57" applyNumberFormat="1" applyFont="1" applyFill="1" applyBorder="1" applyAlignment="1" applyProtection="1">
      <alignment vertical="center" wrapText="1"/>
      <protection locked="0"/>
    </xf>
    <xf numFmtId="0" fontId="8" fillId="24" borderId="19" xfId="57" applyFont="1" applyFill="1" applyBorder="1" applyAlignment="1">
      <alignment horizontal="left" vertical="center" wrapText="1" indent="1"/>
      <protection/>
    </xf>
    <xf numFmtId="0" fontId="3" fillId="0" borderId="18" xfId="57" applyFont="1" applyBorder="1" applyAlignment="1">
      <alignment horizontal="left" vertical="center"/>
      <protection/>
    </xf>
    <xf numFmtId="0" fontId="10" fillId="0" borderId="22" xfId="57" applyFont="1" applyBorder="1" applyAlignment="1">
      <alignment vertical="center" wrapText="1"/>
      <protection/>
    </xf>
    <xf numFmtId="0" fontId="3" fillId="0" borderId="37" xfId="57" applyFont="1" applyBorder="1" applyAlignment="1">
      <alignment vertical="center" wrapText="1"/>
      <protection/>
    </xf>
    <xf numFmtId="0" fontId="10" fillId="0" borderId="45" xfId="57" applyFont="1" applyBorder="1" applyAlignment="1" applyProtection="1">
      <alignment horizontal="right" vertical="center" wrapText="1"/>
      <protection locked="0"/>
    </xf>
    <xf numFmtId="0" fontId="21" fillId="0" borderId="20" xfId="0" applyFont="1" applyBorder="1" applyAlignment="1">
      <alignment/>
    </xf>
    <xf numFmtId="0" fontId="1" fillId="0" borderId="33" xfId="0" applyFont="1" applyFill="1" applyBorder="1" applyAlignment="1">
      <alignment horizontal="left" vertical="center" indent="1"/>
    </xf>
    <xf numFmtId="0" fontId="5" fillId="0" borderId="15" xfId="0" applyFont="1" applyFill="1" applyBorder="1" applyAlignment="1">
      <alignment horizontal="left" vertical="center" indent="1"/>
    </xf>
    <xf numFmtId="0" fontId="5" fillId="0" borderId="16" xfId="0" applyFont="1" applyFill="1" applyBorder="1" applyAlignment="1" quotePrefix="1">
      <alignment horizontal="right" vertical="center"/>
    </xf>
    <xf numFmtId="0" fontId="5" fillId="0" borderId="21" xfId="0" applyFont="1" applyFill="1" applyBorder="1" applyAlignment="1">
      <alignment horizontal="center" vertical="center" wrapText="1"/>
    </xf>
    <xf numFmtId="0" fontId="3" fillId="0" borderId="60" xfId="57" applyFont="1" applyFill="1" applyBorder="1" applyAlignment="1">
      <alignment vertical="center"/>
      <protection/>
    </xf>
    <xf numFmtId="0" fontId="3" fillId="0" borderId="0" xfId="57" applyFont="1" applyFill="1" applyBorder="1" applyAlignment="1">
      <alignment vertical="center"/>
      <protection/>
    </xf>
    <xf numFmtId="0" fontId="10" fillId="0" borderId="0" xfId="57" applyFont="1" applyFill="1" applyBorder="1" applyAlignment="1">
      <alignment horizontal="right"/>
      <protection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0" fillId="0" borderId="61" xfId="0" applyBorder="1" applyAlignment="1">
      <alignment/>
    </xf>
    <xf numFmtId="0" fontId="9" fillId="27" borderId="50" xfId="57" applyFont="1" applyFill="1" applyBorder="1" applyAlignment="1">
      <alignment horizontal="center" vertical="center" wrapText="1"/>
      <protection/>
    </xf>
    <xf numFmtId="164" fontId="20" fillId="24" borderId="20" xfId="57" applyNumberFormat="1" applyFont="1" applyFill="1" applyBorder="1" applyAlignment="1">
      <alignment vertical="center" wrapText="1"/>
      <protection/>
    </xf>
    <xf numFmtId="164" fontId="10" fillId="24" borderId="20" xfId="57" applyNumberFormat="1" applyFont="1" applyFill="1" applyBorder="1" applyAlignment="1">
      <alignment vertical="center" wrapText="1"/>
      <protection/>
    </xf>
    <xf numFmtId="0" fontId="10" fillId="0" borderId="60" xfId="57" applyBorder="1" applyAlignment="1">
      <alignment horizontal="left" vertical="center" wrapText="1"/>
      <protection/>
    </xf>
    <xf numFmtId="0" fontId="10" fillId="0" borderId="0" xfId="57" applyBorder="1" applyAlignment="1">
      <alignment vertical="center" wrapText="1"/>
      <protection/>
    </xf>
    <xf numFmtId="0" fontId="10" fillId="0" borderId="0" xfId="57" applyFont="1" applyBorder="1" applyAlignment="1">
      <alignment vertical="center" wrapText="1"/>
      <protection/>
    </xf>
    <xf numFmtId="0" fontId="9" fillId="0" borderId="4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5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 indent="1"/>
    </xf>
    <xf numFmtId="164" fontId="9" fillId="0" borderId="16" xfId="0" applyNumberFormat="1" applyFont="1" applyFill="1" applyBorder="1" applyAlignment="1" applyProtection="1">
      <alignment vertical="center" wrapText="1"/>
      <protection locked="0"/>
    </xf>
    <xf numFmtId="0" fontId="9" fillId="24" borderId="19" xfId="0" applyFont="1" applyFill="1" applyBorder="1" applyAlignment="1">
      <alignment horizontal="left" vertical="center" wrapText="1" indent="1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3" fillId="0" borderId="48" xfId="0" applyFont="1" applyBorder="1" applyAlignment="1">
      <alignment/>
    </xf>
    <xf numFmtId="0" fontId="23" fillId="0" borderId="55" xfId="0" applyFont="1" applyBorder="1" applyAlignment="1">
      <alignment horizontal="center"/>
    </xf>
    <xf numFmtId="0" fontId="23" fillId="0" borderId="56" xfId="0" applyFont="1" applyFill="1" applyBorder="1" applyAlignment="1">
      <alignment horizontal="center"/>
    </xf>
    <xf numFmtId="0" fontId="25" fillId="0" borderId="56" xfId="0" applyFont="1" applyFill="1" applyBorder="1" applyAlignment="1">
      <alignment horizontal="center"/>
    </xf>
    <xf numFmtId="0" fontId="23" fillId="0" borderId="62" xfId="0" applyFont="1" applyFill="1" applyBorder="1" applyAlignment="1">
      <alignment horizontal="center"/>
    </xf>
    <xf numFmtId="0" fontId="24" fillId="0" borderId="63" xfId="0" applyFont="1" applyBorder="1" applyAlignment="1">
      <alignment/>
    </xf>
    <xf numFmtId="0" fontId="24" fillId="0" borderId="64" xfId="0" applyFont="1" applyBorder="1" applyAlignment="1">
      <alignment/>
    </xf>
    <xf numFmtId="0" fontId="23" fillId="0" borderId="31" xfId="0" applyFont="1" applyBorder="1" applyAlignment="1">
      <alignment horizontal="center" wrapText="1"/>
    </xf>
    <xf numFmtId="0" fontId="23" fillId="0" borderId="64" xfId="0" applyFont="1" applyBorder="1" applyAlignment="1">
      <alignment horizontal="center" wrapText="1"/>
    </xf>
    <xf numFmtId="0" fontId="23" fillId="0" borderId="53" xfId="0" applyFont="1" applyFill="1" applyBorder="1" applyAlignment="1">
      <alignment horizontal="center" wrapText="1"/>
    </xf>
    <xf numFmtId="0" fontId="25" fillId="0" borderId="53" xfId="0" applyFont="1" applyFill="1" applyBorder="1" applyAlignment="1">
      <alignment horizontal="center" wrapText="1"/>
    </xf>
    <xf numFmtId="0" fontId="23" fillId="0" borderId="32" xfId="0" applyFont="1" applyFill="1" applyBorder="1" applyAlignment="1">
      <alignment horizontal="center" wrapText="1"/>
    </xf>
    <xf numFmtId="0" fontId="23" fillId="0" borderId="50" xfId="0" applyFont="1" applyBorder="1" applyAlignment="1">
      <alignment/>
    </xf>
    <xf numFmtId="0" fontId="23" fillId="0" borderId="65" xfId="0" applyFont="1" applyBorder="1" applyAlignment="1">
      <alignment/>
    </xf>
    <xf numFmtId="0" fontId="24" fillId="0" borderId="35" xfId="0" applyFont="1" applyBorder="1" applyAlignment="1">
      <alignment horizontal="center"/>
    </xf>
    <xf numFmtId="0" fontId="0" fillId="0" borderId="36" xfId="0" applyBorder="1" applyAlignment="1">
      <alignment/>
    </xf>
    <xf numFmtId="0" fontId="23" fillId="0" borderId="66" xfId="0" applyFont="1" applyBorder="1" applyAlignment="1">
      <alignment/>
    </xf>
    <xf numFmtId="0" fontId="23" fillId="0" borderId="67" xfId="0" applyFont="1" applyBorder="1" applyAlignment="1">
      <alignment/>
    </xf>
    <xf numFmtId="0" fontId="23" fillId="0" borderId="68" xfId="0" applyFont="1" applyBorder="1" applyAlignment="1">
      <alignment/>
    </xf>
    <xf numFmtId="0" fontId="23" fillId="0" borderId="25" xfId="0" applyFont="1" applyBorder="1" applyAlignment="1">
      <alignment horizontal="center"/>
    </xf>
    <xf numFmtId="0" fontId="13" fillId="0" borderId="0" xfId="0" applyFont="1" applyAlignment="1">
      <alignment/>
    </xf>
    <xf numFmtId="0" fontId="24" fillId="0" borderId="66" xfId="0" applyFont="1" applyBorder="1" applyAlignment="1">
      <alignment/>
    </xf>
    <xf numFmtId="0" fontId="24" fillId="0" borderId="67" xfId="0" applyFont="1" applyBorder="1" applyAlignment="1">
      <alignment/>
    </xf>
    <xf numFmtId="0" fontId="24" fillId="0" borderId="68" xfId="0" applyFont="1" applyBorder="1" applyAlignment="1">
      <alignment/>
    </xf>
    <xf numFmtId="0" fontId="24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24" fillId="0" borderId="60" xfId="0" applyFont="1" applyBorder="1" applyAlignment="1">
      <alignment/>
    </xf>
    <xf numFmtId="0" fontId="23" fillId="0" borderId="66" xfId="0" applyFont="1" applyBorder="1" applyAlignment="1">
      <alignment/>
    </xf>
    <xf numFmtId="0" fontId="23" fillId="0" borderId="67" xfId="0" applyFont="1" applyBorder="1" applyAlignment="1">
      <alignment/>
    </xf>
    <xf numFmtId="0" fontId="23" fillId="0" borderId="25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68" xfId="0" applyFont="1" applyBorder="1" applyAlignment="1">
      <alignment/>
    </xf>
    <xf numFmtId="0" fontId="26" fillId="0" borderId="25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4" fillId="0" borderId="25" xfId="0" applyFont="1" applyBorder="1" applyAlignment="1">
      <alignment horizontal="center"/>
    </xf>
    <xf numFmtId="0" fontId="27" fillId="0" borderId="25" xfId="0" applyFont="1" applyBorder="1" applyAlignment="1">
      <alignment horizontal="center"/>
    </xf>
    <xf numFmtId="0" fontId="23" fillId="0" borderId="6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68" xfId="0" applyFont="1" applyBorder="1" applyAlignment="1">
      <alignment horizontal="right"/>
    </xf>
    <xf numFmtId="0" fontId="24" fillId="0" borderId="0" xfId="0" applyFont="1" applyBorder="1" applyAlignment="1">
      <alignment horizontal="right"/>
    </xf>
    <xf numFmtId="0" fontId="24" fillId="0" borderId="25" xfId="0" applyFont="1" applyFill="1" applyBorder="1" applyAlignment="1">
      <alignment horizontal="center"/>
    </xf>
    <xf numFmtId="0" fontId="24" fillId="0" borderId="25" xfId="0" applyFont="1" applyBorder="1" applyAlignment="1">
      <alignment/>
    </xf>
    <xf numFmtId="0" fontId="0" fillId="0" borderId="62" xfId="0" applyBorder="1" applyAlignment="1">
      <alignment/>
    </xf>
    <xf numFmtId="0" fontId="23" fillId="0" borderId="51" xfId="0" applyFont="1" applyBorder="1" applyAlignment="1">
      <alignment/>
    </xf>
    <xf numFmtId="0" fontId="23" fillId="0" borderId="69" xfId="0" applyFont="1" applyBorder="1" applyAlignment="1">
      <alignment/>
    </xf>
    <xf numFmtId="0" fontId="23" fillId="0" borderId="70" xfId="0" applyFont="1" applyBorder="1" applyAlignment="1">
      <alignment/>
    </xf>
    <xf numFmtId="0" fontId="23" fillId="0" borderId="28" xfId="0" applyFont="1" applyBorder="1" applyAlignment="1">
      <alignment horizontal="center"/>
    </xf>
    <xf numFmtId="0" fontId="26" fillId="0" borderId="28" xfId="0" applyFont="1" applyBorder="1" applyAlignment="1">
      <alignment horizontal="center"/>
    </xf>
    <xf numFmtId="0" fontId="23" fillId="0" borderId="21" xfId="0" applyFont="1" applyBorder="1" applyAlignment="1">
      <alignment/>
    </xf>
    <xf numFmtId="0" fontId="23" fillId="0" borderId="22" xfId="0" applyFont="1" applyBorder="1" applyAlignment="1">
      <alignment/>
    </xf>
    <xf numFmtId="0" fontId="23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24" fillId="0" borderId="50" xfId="0" applyFont="1" applyBorder="1" applyAlignment="1">
      <alignment/>
    </xf>
    <xf numFmtId="0" fontId="24" fillId="0" borderId="65" xfId="0" applyFont="1" applyBorder="1" applyAlignment="1">
      <alignment/>
    </xf>
    <xf numFmtId="0" fontId="24" fillId="0" borderId="35" xfId="0" applyFont="1" applyBorder="1" applyAlignment="1">
      <alignment horizontal="center"/>
    </xf>
    <xf numFmtId="0" fontId="24" fillId="0" borderId="51" xfId="0" applyFont="1" applyBorder="1" applyAlignment="1">
      <alignment/>
    </xf>
    <xf numFmtId="0" fontId="24" fillId="0" borderId="69" xfId="0" applyFont="1" applyBorder="1" applyAlignment="1">
      <alignment/>
    </xf>
    <xf numFmtId="0" fontId="24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28" fillId="0" borderId="45" xfId="0" applyFont="1" applyBorder="1" applyAlignment="1">
      <alignment horizontal="center"/>
    </xf>
    <xf numFmtId="0" fontId="3" fillId="0" borderId="21" xfId="0" applyFont="1" applyFill="1" applyBorder="1" applyAlignment="1">
      <alignment vertical="center"/>
    </xf>
    <xf numFmtId="0" fontId="3" fillId="0" borderId="37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 quotePrefix="1">
      <alignment horizontal="right" vertical="center"/>
    </xf>
    <xf numFmtId="0" fontId="3" fillId="0" borderId="66" xfId="0" applyFont="1" applyFill="1" applyBorder="1" applyAlignment="1">
      <alignment horizontal="centerContinuous" vertical="center" wrapText="1"/>
    </xf>
    <xf numFmtId="0" fontId="3" fillId="0" borderId="68" xfId="0" applyFont="1" applyFill="1" applyBorder="1" applyAlignment="1">
      <alignment horizontal="centerContinuous" vertical="center" wrapText="1"/>
    </xf>
    <xf numFmtId="0" fontId="5" fillId="0" borderId="66" xfId="0" applyFont="1" applyFill="1" applyBorder="1" applyAlignment="1">
      <alignment horizontal="center" vertical="center" wrapText="1"/>
    </xf>
    <xf numFmtId="0" fontId="5" fillId="0" borderId="67" xfId="0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164" fontId="5" fillId="0" borderId="71" xfId="0" applyNumberFormat="1" applyFont="1" applyFill="1" applyBorder="1" applyAlignment="1">
      <alignment horizontal="center" vertical="center" wrapText="1"/>
    </xf>
    <xf numFmtId="0" fontId="19" fillId="0" borderId="49" xfId="0" applyFont="1" applyFill="1" applyBorder="1" applyAlignment="1">
      <alignment horizontal="center" vertical="center" wrapText="1"/>
    </xf>
    <xf numFmtId="164" fontId="19" fillId="0" borderId="12" xfId="0" applyNumberFormat="1" applyFont="1" applyFill="1" applyBorder="1" applyAlignment="1" applyProtection="1">
      <alignment vertical="center" wrapText="1"/>
      <protection locked="0"/>
    </xf>
    <xf numFmtId="0" fontId="1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left" vertical="center" wrapText="1" indent="1"/>
    </xf>
    <xf numFmtId="0" fontId="9" fillId="24" borderId="22" xfId="0" applyFont="1" applyFill="1" applyBorder="1" applyAlignment="1">
      <alignment horizontal="left" vertical="center" wrapText="1" indent="1"/>
    </xf>
    <xf numFmtId="0" fontId="8" fillId="24" borderId="22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center" vertical="center" wrapText="1"/>
    </xf>
    <xf numFmtId="164" fontId="5" fillId="0" borderId="23" xfId="0" applyNumberFormat="1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164" fontId="9" fillId="0" borderId="62" xfId="0" applyNumberFormat="1" applyFont="1" applyFill="1" applyBorder="1" applyAlignment="1" applyProtection="1">
      <alignment vertical="center" wrapText="1"/>
      <protection locked="0"/>
    </xf>
    <xf numFmtId="0" fontId="9" fillId="26" borderId="52" xfId="0" applyFont="1" applyFill="1" applyBorder="1" applyAlignment="1">
      <alignment horizontal="center" vertical="center" wrapText="1"/>
    </xf>
    <xf numFmtId="0" fontId="9" fillId="26" borderId="15" xfId="0" applyFont="1" applyFill="1" applyBorder="1" applyAlignment="1">
      <alignment horizontal="center" vertical="center" wrapText="1"/>
    </xf>
    <xf numFmtId="0" fontId="7" fillId="24" borderId="15" xfId="0" applyFont="1" applyFill="1" applyBorder="1" applyAlignment="1">
      <alignment horizontal="left" vertical="center" wrapText="1" indent="1"/>
    </xf>
    <xf numFmtId="164" fontId="7" fillId="24" borderId="16" xfId="0" applyNumberFormat="1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left" vertical="center"/>
    </xf>
    <xf numFmtId="0" fontId="0" fillId="0" borderId="22" xfId="0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8" fillId="24" borderId="54" xfId="0" applyFont="1" applyFill="1" applyBorder="1" applyAlignment="1">
      <alignment horizontal="center" vertical="center" wrapText="1"/>
    </xf>
    <xf numFmtId="0" fontId="8" fillId="24" borderId="55" xfId="0" applyFont="1" applyFill="1" applyBorder="1" applyAlignment="1">
      <alignment horizontal="center" vertical="center" wrapText="1"/>
    </xf>
    <xf numFmtId="0" fontId="7" fillId="24" borderId="19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164" fontId="7" fillId="0" borderId="29" xfId="0" applyNumberFormat="1" applyFont="1" applyFill="1" applyBorder="1" applyAlignment="1" applyProtection="1">
      <alignment vertical="center" wrapText="1"/>
      <protection locked="0"/>
    </xf>
    <xf numFmtId="164" fontId="0" fillId="0" borderId="0" xfId="0" applyNumberFormat="1" applyAlignment="1">
      <alignment/>
    </xf>
    <xf numFmtId="0" fontId="8" fillId="24" borderId="72" xfId="0" applyFont="1" applyFill="1" applyBorder="1" applyAlignment="1">
      <alignment horizontal="center" vertical="center" wrapText="1"/>
    </xf>
    <xf numFmtId="0" fontId="8" fillId="24" borderId="30" xfId="0" applyFont="1" applyFill="1" applyBorder="1" applyAlignment="1">
      <alignment horizontal="center" vertical="center" wrapText="1"/>
    </xf>
    <xf numFmtId="0" fontId="8" fillId="24" borderId="31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20" fillId="0" borderId="25" xfId="0" applyFont="1" applyBorder="1" applyAlignment="1">
      <alignment/>
    </xf>
    <xf numFmtId="0" fontId="0" fillId="0" borderId="68" xfId="0" applyBorder="1" applyAlignment="1">
      <alignment/>
    </xf>
    <xf numFmtId="0" fontId="20" fillId="0" borderId="25" xfId="0" applyFont="1" applyBorder="1" applyAlignment="1">
      <alignment horizontal="center"/>
    </xf>
    <xf numFmtId="3" fontId="20" fillId="0" borderId="25" xfId="0" applyNumberFormat="1" applyFont="1" applyBorder="1" applyAlignment="1">
      <alignment/>
    </xf>
    <xf numFmtId="0" fontId="0" fillId="0" borderId="35" xfId="0" applyBorder="1" applyAlignment="1">
      <alignment/>
    </xf>
    <xf numFmtId="0" fontId="20" fillId="0" borderId="35" xfId="0" applyFont="1" applyBorder="1" applyAlignment="1">
      <alignment horizontal="center"/>
    </xf>
    <xf numFmtId="0" fontId="0" fillId="0" borderId="70" xfId="0" applyBorder="1" applyAlignment="1">
      <alignment/>
    </xf>
    <xf numFmtId="0" fontId="20" fillId="0" borderId="28" xfId="0" applyFont="1" applyBorder="1" applyAlignment="1">
      <alignment horizontal="center"/>
    </xf>
    <xf numFmtId="0" fontId="20" fillId="0" borderId="28" xfId="0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3" fillId="0" borderId="0" xfId="0" applyNumberFormat="1" applyFont="1" applyBorder="1" applyAlignment="1">
      <alignment horizontal="center"/>
    </xf>
    <xf numFmtId="0" fontId="23" fillId="0" borderId="72" xfId="0" applyFont="1" applyBorder="1" applyAlignment="1">
      <alignment horizontal="center"/>
    </xf>
    <xf numFmtId="0" fontId="23" fillId="0" borderId="47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0" fillId="0" borderId="60" xfId="0" applyBorder="1" applyAlignment="1">
      <alignment/>
    </xf>
    <xf numFmtId="0" fontId="24" fillId="0" borderId="46" xfId="0" applyFont="1" applyBorder="1" applyAlignment="1">
      <alignment horizontal="left"/>
    </xf>
    <xf numFmtId="0" fontId="23" fillId="0" borderId="24" xfId="0" applyFont="1" applyBorder="1" applyAlignment="1">
      <alignment horizontal="center"/>
    </xf>
    <xf numFmtId="0" fontId="23" fillId="0" borderId="25" xfId="0" applyFont="1" applyBorder="1" applyAlignment="1">
      <alignment/>
    </xf>
    <xf numFmtId="0" fontId="24" fillId="0" borderId="24" xfId="0" applyFont="1" applyBorder="1" applyAlignment="1">
      <alignment horizontal="center"/>
    </xf>
    <xf numFmtId="0" fontId="24" fillId="0" borderId="25" xfId="0" applyFont="1" applyBorder="1" applyAlignment="1">
      <alignment/>
    </xf>
    <xf numFmtId="0" fontId="23" fillId="0" borderId="25" xfId="0" applyFont="1" applyBorder="1" applyAlignment="1">
      <alignment horizontal="left"/>
    </xf>
    <xf numFmtId="0" fontId="23" fillId="0" borderId="27" xfId="0" applyFont="1" applyBorder="1" applyAlignment="1">
      <alignment horizontal="center"/>
    </xf>
    <xf numFmtId="0" fontId="23" fillId="0" borderId="55" xfId="0" applyFont="1" applyBorder="1" applyAlignment="1">
      <alignment/>
    </xf>
    <xf numFmtId="0" fontId="23" fillId="0" borderId="18" xfId="0" applyFont="1" applyBorder="1" applyAlignment="1">
      <alignment horizontal="center"/>
    </xf>
    <xf numFmtId="0" fontId="23" fillId="0" borderId="19" xfId="0" applyFont="1" applyBorder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32" fillId="0" borderId="73" xfId="0" applyFont="1" applyBorder="1" applyAlignment="1">
      <alignment horizontal="center"/>
    </xf>
    <xf numFmtId="0" fontId="31" fillId="0" borderId="40" xfId="0" applyFont="1" applyBorder="1" applyAlignment="1">
      <alignment horizontal="left"/>
    </xf>
    <xf numFmtId="0" fontId="32" fillId="0" borderId="74" xfId="0" applyFont="1" applyBorder="1" applyAlignment="1">
      <alignment horizontal="center"/>
    </xf>
    <xf numFmtId="0" fontId="31" fillId="0" borderId="58" xfId="0" applyFont="1" applyBorder="1" applyAlignment="1">
      <alignment horizontal="left"/>
    </xf>
    <xf numFmtId="0" fontId="31" fillId="0" borderId="74" xfId="0" applyFont="1" applyBorder="1" applyAlignment="1">
      <alignment horizontal="center"/>
    </xf>
    <xf numFmtId="0" fontId="31" fillId="0" borderId="46" xfId="0" applyFont="1" applyBorder="1" applyAlignment="1">
      <alignment horizontal="left"/>
    </xf>
    <xf numFmtId="0" fontId="31" fillId="0" borderId="67" xfId="0" applyFont="1" applyBorder="1" applyAlignment="1">
      <alignment horizontal="left"/>
    </xf>
    <xf numFmtId="0" fontId="32" fillId="0" borderId="74" xfId="0" applyFont="1" applyBorder="1" applyAlignment="1">
      <alignment horizontal="center"/>
    </xf>
    <xf numFmtId="0" fontId="32" fillId="0" borderId="65" xfId="0" applyFont="1" applyBorder="1" applyAlignment="1">
      <alignment horizontal="left"/>
    </xf>
    <xf numFmtId="0" fontId="32" fillId="0" borderId="58" xfId="0" applyFont="1" applyBorder="1" applyAlignment="1">
      <alignment horizontal="left"/>
    </xf>
    <xf numFmtId="0" fontId="32" fillId="0" borderId="75" xfId="0" applyFont="1" applyBorder="1" applyAlignment="1">
      <alignment horizontal="center"/>
    </xf>
    <xf numFmtId="0" fontId="32" fillId="0" borderId="43" xfId="0" applyFont="1" applyBorder="1" applyAlignment="1">
      <alignment horizontal="left"/>
    </xf>
    <xf numFmtId="0" fontId="34" fillId="0" borderId="22" xfId="0" applyFont="1" applyBorder="1" applyAlignment="1">
      <alignment horizontal="left"/>
    </xf>
    <xf numFmtId="0" fontId="31" fillId="0" borderId="73" xfId="0" applyFont="1" applyBorder="1" applyAlignment="1">
      <alignment horizontal="center"/>
    </xf>
    <xf numFmtId="0" fontId="32" fillId="0" borderId="75" xfId="0" applyFont="1" applyBorder="1" applyAlignment="1">
      <alignment horizontal="center"/>
    </xf>
    <xf numFmtId="0" fontId="31" fillId="0" borderId="64" xfId="0" applyFont="1" applyBorder="1" applyAlignment="1">
      <alignment horizontal="center"/>
    </xf>
    <xf numFmtId="0" fontId="32" fillId="0" borderId="76" xfId="0" applyFont="1" applyBorder="1" applyAlignment="1">
      <alignment horizontal="left"/>
    </xf>
    <xf numFmtId="0" fontId="31" fillId="0" borderId="65" xfId="0" applyFont="1" applyBorder="1" applyAlignment="1">
      <alignment horizontal="left"/>
    </xf>
    <xf numFmtId="0" fontId="31" fillId="0" borderId="0" xfId="0" applyFont="1" applyBorder="1" applyAlignment="1">
      <alignment horizontal="left"/>
    </xf>
    <xf numFmtId="0" fontId="36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31" fillId="0" borderId="0" xfId="0" applyFont="1" applyAlignment="1">
      <alignment/>
    </xf>
    <xf numFmtId="0" fontId="31" fillId="0" borderId="25" xfId="0" applyFont="1" applyBorder="1" applyAlignment="1">
      <alignment horizontal="left"/>
    </xf>
    <xf numFmtId="0" fontId="31" fillId="0" borderId="77" xfId="0" applyFont="1" applyBorder="1" applyAlignment="1">
      <alignment horizontal="center" wrapText="1"/>
    </xf>
    <xf numFmtId="0" fontId="31" fillId="0" borderId="25" xfId="0" applyFont="1" applyBorder="1" applyAlignment="1">
      <alignment horizontal="right"/>
    </xf>
    <xf numFmtId="0" fontId="31" fillId="0" borderId="78" xfId="0" applyFont="1" applyBorder="1" applyAlignment="1">
      <alignment horizontal="right"/>
    </xf>
    <xf numFmtId="0" fontId="31" fillId="0" borderId="77" xfId="0" applyFont="1" applyBorder="1" applyAlignment="1">
      <alignment horizontal="center"/>
    </xf>
    <xf numFmtId="49" fontId="31" fillId="0" borderId="79" xfId="0" applyNumberFormat="1" applyFont="1" applyBorder="1" applyAlignment="1">
      <alignment horizontal="center"/>
    </xf>
    <xf numFmtId="0" fontId="31" fillId="0" borderId="28" xfId="0" applyFont="1" applyBorder="1" applyAlignment="1">
      <alignment horizontal="right"/>
    </xf>
    <xf numFmtId="0" fontId="31" fillId="0" borderId="28" xfId="0" applyFont="1" applyBorder="1" applyAlignment="1">
      <alignment horizontal="left"/>
    </xf>
    <xf numFmtId="0" fontId="31" fillId="0" borderId="80" xfId="0" applyFont="1" applyBorder="1" applyAlignment="1">
      <alignment horizontal="right"/>
    </xf>
    <xf numFmtId="49" fontId="31" fillId="0" borderId="77" xfId="0" applyNumberFormat="1" applyFont="1" applyBorder="1" applyAlignment="1">
      <alignment horizontal="center"/>
    </xf>
    <xf numFmtId="49" fontId="31" fillId="0" borderId="81" xfId="0" applyNumberFormat="1" applyFont="1" applyBorder="1" applyAlignment="1">
      <alignment horizontal="center"/>
    </xf>
    <xf numFmtId="0" fontId="31" fillId="0" borderId="55" xfId="0" applyFont="1" applyBorder="1" applyAlignment="1">
      <alignment horizontal="right"/>
    </xf>
    <xf numFmtId="0" fontId="31" fillId="0" borderId="55" xfId="0" applyFont="1" applyBorder="1" applyAlignment="1">
      <alignment horizontal="left"/>
    </xf>
    <xf numFmtId="0" fontId="31" fillId="0" borderId="82" xfId="0" applyFont="1" applyBorder="1" applyAlignment="1">
      <alignment horizontal="right"/>
    </xf>
    <xf numFmtId="0" fontId="31" fillId="0" borderId="25" xfId="0" applyFont="1" applyBorder="1" applyAlignment="1">
      <alignment horizontal="left" indent="1"/>
    </xf>
    <xf numFmtId="0" fontId="31" fillId="0" borderId="28" xfId="0" applyFont="1" applyBorder="1" applyAlignment="1">
      <alignment/>
    </xf>
    <xf numFmtId="0" fontId="32" fillId="0" borderId="0" xfId="0" applyFont="1" applyAlignment="1">
      <alignment/>
    </xf>
    <xf numFmtId="0" fontId="32" fillId="0" borderId="83" xfId="0" applyFont="1" applyBorder="1" applyAlignment="1">
      <alignment horizontal="right"/>
    </xf>
    <xf numFmtId="0" fontId="32" fillId="0" borderId="84" xfId="0" applyFont="1" applyBorder="1" applyAlignment="1">
      <alignment/>
    </xf>
    <xf numFmtId="0" fontId="32" fillId="0" borderId="85" xfId="0" applyFont="1" applyBorder="1" applyAlignment="1">
      <alignment horizontal="left"/>
    </xf>
    <xf numFmtId="0" fontId="37" fillId="0" borderId="0" xfId="0" applyFont="1" applyAlignment="1">
      <alignment/>
    </xf>
    <xf numFmtId="0" fontId="23" fillId="0" borderId="72" xfId="0" applyFont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left" wrapText="1"/>
    </xf>
    <xf numFmtId="0" fontId="23" fillId="0" borderId="54" xfId="0" applyFont="1" applyBorder="1" applyAlignment="1">
      <alignment horizontal="center"/>
    </xf>
    <xf numFmtId="0" fontId="23" fillId="0" borderId="55" xfId="0" applyFont="1" applyFill="1" applyBorder="1" applyAlignment="1">
      <alignment horizontal="center"/>
    </xf>
    <xf numFmtId="0" fontId="23" fillId="0" borderId="55" xfId="0" applyFont="1" applyFill="1" applyBorder="1" applyAlignment="1">
      <alignment horizontal="center" wrapText="1"/>
    </xf>
    <xf numFmtId="0" fontId="23" fillId="0" borderId="54" xfId="0" applyFont="1" applyBorder="1" applyAlignment="1">
      <alignment/>
    </xf>
    <xf numFmtId="0" fontId="23" fillId="0" borderId="55" xfId="0" applyFont="1" applyFill="1" applyBorder="1" applyAlignment="1">
      <alignment horizontal="left"/>
    </xf>
    <xf numFmtId="0" fontId="23" fillId="0" borderId="55" xfId="0" applyFont="1" applyFill="1" applyBorder="1" applyAlignment="1">
      <alignment horizontal="left" wrapText="1"/>
    </xf>
    <xf numFmtId="0" fontId="23" fillId="0" borderId="30" xfId="0" applyFont="1" applyBorder="1" applyAlignment="1">
      <alignment/>
    </xf>
    <xf numFmtId="0" fontId="23" fillId="0" borderId="31" xfId="0" applyFont="1" applyFill="1" applyBorder="1" applyAlignment="1">
      <alignment horizontal="left"/>
    </xf>
    <xf numFmtId="0" fontId="23" fillId="0" borderId="31" xfId="0" applyFont="1" applyFill="1" applyBorder="1" applyAlignment="1">
      <alignment horizontal="left" wrapText="1"/>
    </xf>
    <xf numFmtId="0" fontId="23" fillId="0" borderId="31" xfId="0" applyFont="1" applyFill="1" applyBorder="1" applyAlignment="1">
      <alignment horizontal="center" wrapText="1"/>
    </xf>
    <xf numFmtId="0" fontId="23" fillId="0" borderId="33" xfId="0" applyFont="1" applyFill="1" applyBorder="1" applyAlignment="1">
      <alignment horizontal="left" wrapText="1"/>
    </xf>
    <xf numFmtId="0" fontId="24" fillId="0" borderId="33" xfId="0" applyFont="1" applyFill="1" applyBorder="1" applyAlignment="1">
      <alignment horizontal="center" wrapText="1"/>
    </xf>
    <xf numFmtId="0" fontId="24" fillId="0" borderId="24" xfId="0" applyFont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0" fontId="23" fillId="0" borderId="25" xfId="0" applyFont="1" applyFill="1" applyBorder="1" applyAlignment="1">
      <alignment horizontal="left" wrapText="1"/>
    </xf>
    <xf numFmtId="0" fontId="24" fillId="0" borderId="25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 wrapText="1"/>
    </xf>
    <xf numFmtId="0" fontId="23" fillId="0" borderId="18" xfId="0" applyFont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right" wrapText="1"/>
    </xf>
    <xf numFmtId="0" fontId="23" fillId="0" borderId="19" xfId="0" applyFont="1" applyFill="1" applyBorder="1" applyAlignment="1">
      <alignment horizontal="center" wrapText="1"/>
    </xf>
    <xf numFmtId="0" fontId="23" fillId="0" borderId="35" xfId="0" applyFont="1" applyFill="1" applyBorder="1" applyAlignment="1">
      <alignment horizontal="left" wrapText="1"/>
    </xf>
    <xf numFmtId="0" fontId="24" fillId="0" borderId="35" xfId="0" applyFont="1" applyFill="1" applyBorder="1" applyAlignment="1">
      <alignment horizontal="center" wrapText="1"/>
    </xf>
    <xf numFmtId="0" fontId="24" fillId="0" borderId="27" xfId="0" applyFont="1" applyBorder="1" applyAlignment="1">
      <alignment horizontal="center"/>
    </xf>
    <xf numFmtId="0" fontId="24" fillId="0" borderId="28" xfId="0" applyFont="1" applyFill="1" applyBorder="1" applyAlignment="1">
      <alignment horizontal="center"/>
    </xf>
    <xf numFmtId="0" fontId="24" fillId="0" borderId="28" xfId="0" applyFont="1" applyFill="1" applyBorder="1" applyAlignment="1">
      <alignment horizontal="left" wrapText="1"/>
    </xf>
    <xf numFmtId="0" fontId="24" fillId="0" borderId="28" xfId="0" applyFont="1" applyFill="1" applyBorder="1" applyAlignment="1">
      <alignment horizontal="center" wrapText="1"/>
    </xf>
    <xf numFmtId="0" fontId="24" fillId="0" borderId="18" xfId="0" applyFont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left" wrapText="1"/>
    </xf>
    <xf numFmtId="0" fontId="24" fillId="0" borderId="19" xfId="0" applyFont="1" applyFill="1" applyBorder="1" applyAlignment="1">
      <alignment horizontal="center" wrapText="1"/>
    </xf>
    <xf numFmtId="0" fontId="24" fillId="0" borderId="19" xfId="0" applyFont="1" applyBorder="1" applyAlignment="1">
      <alignment/>
    </xf>
    <xf numFmtId="0" fontId="24" fillId="0" borderId="55" xfId="0" applyFont="1" applyFill="1" applyBorder="1" applyAlignment="1">
      <alignment horizontal="center"/>
    </xf>
    <xf numFmtId="0" fontId="24" fillId="0" borderId="55" xfId="0" applyFont="1" applyFill="1" applyBorder="1" applyAlignment="1">
      <alignment horizontal="center" wrapText="1"/>
    </xf>
    <xf numFmtId="0" fontId="23" fillId="0" borderId="24" xfId="0" applyFont="1" applyBorder="1" applyAlignment="1">
      <alignment horizontal="center"/>
    </xf>
    <xf numFmtId="0" fontId="28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4" fillId="0" borderId="0" xfId="0" applyFont="1" applyAlignment="1">
      <alignment horizontal="center"/>
    </xf>
    <xf numFmtId="0" fontId="7" fillId="0" borderId="18" xfId="56" applyFont="1" applyFill="1" applyBorder="1" applyAlignment="1" applyProtection="1">
      <alignment horizontal="center" vertical="center" wrapText="1"/>
      <protection/>
    </xf>
    <xf numFmtId="0" fontId="7" fillId="0" borderId="19" xfId="56" applyFont="1" applyFill="1" applyBorder="1" applyAlignment="1" applyProtection="1">
      <alignment horizontal="center" vertical="center" wrapText="1"/>
      <protection/>
    </xf>
    <xf numFmtId="0" fontId="7" fillId="0" borderId="45" xfId="56" applyFont="1" applyFill="1" applyBorder="1" applyAlignment="1" applyProtection="1">
      <alignment horizontal="center" vertical="center" wrapText="1"/>
      <protection/>
    </xf>
    <xf numFmtId="0" fontId="32" fillId="0" borderId="86" xfId="0" applyFont="1" applyFill="1" applyBorder="1" applyAlignment="1">
      <alignment horizontal="center"/>
    </xf>
    <xf numFmtId="0" fontId="5" fillId="0" borderId="6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22" fillId="0" borderId="0" xfId="0" applyNumberFormat="1" applyFont="1" applyFill="1" applyBorder="1" applyAlignment="1">
      <alignment horizontal="right" vertical="center" wrapText="1"/>
    </xf>
    <xf numFmtId="0" fontId="8" fillId="24" borderId="45" xfId="0" applyFont="1" applyFill="1" applyBorder="1" applyAlignment="1">
      <alignment horizontal="left" vertical="center" wrapText="1" indent="1"/>
    </xf>
    <xf numFmtId="164" fontId="8" fillId="24" borderId="86" xfId="0" applyNumberFormat="1" applyFont="1" applyFill="1" applyBorder="1" applyAlignment="1" applyProtection="1">
      <alignment vertical="center" wrapText="1"/>
      <protection/>
    </xf>
    <xf numFmtId="0" fontId="8" fillId="0" borderId="0" xfId="0" applyFont="1" applyBorder="1" applyAlignment="1">
      <alignment horizontal="right"/>
    </xf>
    <xf numFmtId="0" fontId="9" fillId="0" borderId="17" xfId="0" applyFont="1" applyFill="1" applyBorder="1" applyAlignment="1">
      <alignment horizontal="left" vertical="center" wrapText="1" indent="1"/>
    </xf>
    <xf numFmtId="164" fontId="9" fillId="0" borderId="73" xfId="0" applyNumberFormat="1" applyFont="1" applyFill="1" applyBorder="1" applyAlignment="1" applyProtection="1">
      <alignment vertical="center" wrapText="1"/>
      <protection locked="0"/>
    </xf>
    <xf numFmtId="0" fontId="9" fillId="0" borderId="58" xfId="0" applyFont="1" applyFill="1" applyBorder="1" applyAlignment="1">
      <alignment horizontal="left" vertical="center" wrapText="1" indent="1"/>
    </xf>
    <xf numFmtId="164" fontId="9" fillId="0" borderId="74" xfId="0" applyNumberFormat="1" applyFont="1" applyFill="1" applyBorder="1" applyAlignment="1" applyProtection="1">
      <alignment vertical="center" wrapText="1"/>
      <protection locked="0"/>
    </xf>
    <xf numFmtId="0" fontId="9" fillId="0" borderId="53" xfId="0" applyFont="1" applyFill="1" applyBorder="1" applyAlignment="1">
      <alignment horizontal="left" vertical="center" wrapText="1" indent="1"/>
    </xf>
    <xf numFmtId="164" fontId="9" fillId="0" borderId="87" xfId="0" applyNumberFormat="1" applyFont="1" applyFill="1" applyBorder="1" applyAlignment="1" applyProtection="1">
      <alignment vertical="center" wrapText="1"/>
      <protection locked="0"/>
    </xf>
    <xf numFmtId="0" fontId="36" fillId="0" borderId="0" xfId="0" applyFont="1" applyAlignment="1">
      <alignment/>
    </xf>
    <xf numFmtId="164" fontId="8" fillId="24" borderId="86" xfId="0" applyNumberFormat="1" applyFont="1" applyFill="1" applyBorder="1" applyAlignment="1">
      <alignment vertical="center" wrapText="1"/>
    </xf>
    <xf numFmtId="164" fontId="19" fillId="0" borderId="73" xfId="0" applyNumberFormat="1" applyFont="1" applyFill="1" applyBorder="1" applyAlignment="1" applyProtection="1">
      <alignment vertical="center" wrapText="1"/>
      <protection locked="0"/>
    </xf>
    <xf numFmtId="0" fontId="9" fillId="0" borderId="56" xfId="0" applyFont="1" applyFill="1" applyBorder="1" applyAlignment="1">
      <alignment horizontal="left" vertical="center" wrapText="1" indent="1"/>
    </xf>
    <xf numFmtId="0" fontId="9" fillId="0" borderId="43" xfId="0" applyFont="1" applyFill="1" applyBorder="1" applyAlignment="1">
      <alignment horizontal="left" vertical="center" wrapText="1" indent="1"/>
    </xf>
    <xf numFmtId="164" fontId="9" fillId="0" borderId="75" xfId="0" applyNumberFormat="1" applyFont="1" applyFill="1" applyBorder="1" applyAlignment="1" applyProtection="1">
      <alignment vertical="center" wrapText="1"/>
      <protection locked="0"/>
    </xf>
    <xf numFmtId="0" fontId="9" fillId="0" borderId="72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left" vertical="center" wrapText="1" indent="1"/>
    </xf>
    <xf numFmtId="164" fontId="9" fillId="0" borderId="88" xfId="0" applyNumberFormat="1" applyFont="1" applyFill="1" applyBorder="1" applyAlignment="1" applyProtection="1">
      <alignment vertical="center" wrapText="1"/>
      <protection locked="0"/>
    </xf>
    <xf numFmtId="0" fontId="9" fillId="24" borderId="47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right" vertical="center" wrapText="1"/>
    </xf>
    <xf numFmtId="0" fontId="9" fillId="0" borderId="25" xfId="0" applyFont="1" applyFill="1" applyBorder="1" applyAlignment="1">
      <alignment horizontal="right" vertical="center" wrapText="1"/>
    </xf>
    <xf numFmtId="0" fontId="9" fillId="24" borderId="24" xfId="0" applyFont="1" applyFill="1" applyBorder="1" applyAlignment="1">
      <alignment horizontal="center" vertical="center" wrapText="1"/>
    </xf>
    <xf numFmtId="0" fontId="7" fillId="24" borderId="25" xfId="0" applyFont="1" applyFill="1" applyBorder="1" applyAlignment="1">
      <alignment horizontal="center" vertical="center" wrapText="1"/>
    </xf>
    <xf numFmtId="0" fontId="8" fillId="24" borderId="64" xfId="0" applyFont="1" applyFill="1" applyBorder="1" applyAlignment="1">
      <alignment horizontal="left" vertical="center" wrapText="1" indent="1"/>
    </xf>
    <xf numFmtId="164" fontId="8" fillId="24" borderId="87" xfId="0" applyNumberFormat="1" applyFont="1" applyFill="1" applyBorder="1" applyAlignment="1" applyProtection="1">
      <alignment vertical="center" wrapText="1"/>
      <protection locked="0"/>
    </xf>
    <xf numFmtId="0" fontId="0" fillId="0" borderId="19" xfId="0" applyBorder="1" applyAlignment="1">
      <alignment/>
    </xf>
    <xf numFmtId="0" fontId="8" fillId="24" borderId="0" xfId="0" applyFont="1" applyFill="1" applyBorder="1" applyAlignment="1">
      <alignment horizontal="left" vertical="center" wrapText="1" indent="1"/>
    </xf>
    <xf numFmtId="164" fontId="8" fillId="24" borderId="89" xfId="0" applyNumberFormat="1" applyFont="1" applyFill="1" applyBorder="1" applyAlignment="1" applyProtection="1">
      <alignment vertical="center" wrapText="1"/>
      <protection locked="0"/>
    </xf>
    <xf numFmtId="0" fontId="7" fillId="24" borderId="45" xfId="0" applyFont="1" applyFill="1" applyBorder="1" applyAlignment="1">
      <alignment horizontal="left" vertical="center" wrapText="1" indent="1"/>
    </xf>
    <xf numFmtId="164" fontId="7" fillId="24" borderId="86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7" fillId="0" borderId="0" xfId="0" applyNumberFormat="1" applyFont="1" applyFill="1" applyBorder="1" applyAlignment="1">
      <alignment vertical="center" wrapText="1"/>
    </xf>
    <xf numFmtId="0" fontId="34" fillId="0" borderId="0" xfId="0" applyFont="1" applyAlignment="1">
      <alignment/>
    </xf>
    <xf numFmtId="0" fontId="32" fillId="0" borderId="64" xfId="0" applyFont="1" applyFill="1" applyBorder="1" applyAlignment="1">
      <alignment vertical="center" wrapText="1"/>
    </xf>
    <xf numFmtId="0" fontId="32" fillId="0" borderId="20" xfId="0" applyFont="1" applyFill="1" applyBorder="1" applyAlignment="1">
      <alignment horizontal="center"/>
    </xf>
    <xf numFmtId="164" fontId="22" fillId="0" borderId="0" xfId="0" applyNumberFormat="1" applyFont="1" applyFill="1" applyBorder="1" applyAlignment="1">
      <alignment horizontal="right" wrapText="1"/>
    </xf>
    <xf numFmtId="0" fontId="9" fillId="0" borderId="46" xfId="0" applyFont="1" applyFill="1" applyBorder="1" applyAlignment="1">
      <alignment horizontal="left" vertical="center" wrapText="1" indent="1"/>
    </xf>
    <xf numFmtId="164" fontId="9" fillId="0" borderId="90" xfId="0" applyNumberFormat="1" applyFont="1" applyFill="1" applyBorder="1" applyAlignment="1" applyProtection="1">
      <alignment vertical="center" wrapText="1"/>
      <protection locked="0"/>
    </xf>
    <xf numFmtId="0" fontId="9" fillId="0" borderId="59" xfId="0" applyFont="1" applyFill="1" applyBorder="1" applyAlignment="1">
      <alignment horizontal="left" vertical="center" wrapText="1" indent="1"/>
    </xf>
    <xf numFmtId="164" fontId="9" fillId="0" borderId="91" xfId="0" applyNumberFormat="1" applyFont="1" applyFill="1" applyBorder="1" applyAlignment="1" applyProtection="1">
      <alignment vertical="center" wrapText="1"/>
      <protection locked="0"/>
    </xf>
    <xf numFmtId="164" fontId="9" fillId="0" borderId="89" xfId="0" applyNumberFormat="1" applyFont="1" applyFill="1" applyBorder="1" applyAlignment="1" applyProtection="1">
      <alignment vertical="center" wrapText="1"/>
      <protection locked="0"/>
    </xf>
    <xf numFmtId="164" fontId="8" fillId="24" borderId="86" xfId="0" applyNumberFormat="1" applyFont="1" applyFill="1" applyBorder="1" applyAlignment="1" applyProtection="1">
      <alignment vertical="center" wrapText="1"/>
      <protection locked="0"/>
    </xf>
    <xf numFmtId="0" fontId="8" fillId="24" borderId="34" xfId="0" applyFont="1" applyFill="1" applyBorder="1" applyAlignment="1">
      <alignment horizontal="center" vertical="center" wrapText="1"/>
    </xf>
    <xf numFmtId="0" fontId="8" fillId="24" borderId="35" xfId="0" applyFont="1" applyFill="1" applyBorder="1" applyAlignment="1">
      <alignment horizontal="center" vertical="center" wrapText="1"/>
    </xf>
    <xf numFmtId="0" fontId="8" fillId="24" borderId="46" xfId="0" applyFont="1" applyFill="1" applyBorder="1" applyAlignment="1">
      <alignment horizontal="left" vertical="center" wrapText="1" indent="1"/>
    </xf>
    <xf numFmtId="164" fontId="8" fillId="24" borderId="90" xfId="0" applyNumberFormat="1" applyFont="1" applyFill="1" applyBorder="1" applyAlignment="1">
      <alignment vertical="center" wrapText="1"/>
    </xf>
    <xf numFmtId="164" fontId="9" fillId="0" borderId="74" xfId="0" applyNumberFormat="1" applyFont="1" applyFill="1" applyBorder="1" applyAlignment="1">
      <alignment vertical="center" wrapText="1"/>
    </xf>
    <xf numFmtId="164" fontId="9" fillId="0" borderId="87" xfId="0" applyNumberFormat="1" applyFont="1" applyFill="1" applyBorder="1" applyAlignment="1">
      <alignment vertical="center" wrapText="1"/>
    </xf>
    <xf numFmtId="0" fontId="9" fillId="24" borderId="30" xfId="0" applyFont="1" applyFill="1" applyBorder="1" applyAlignment="1">
      <alignment horizontal="center" vertical="center" wrapText="1"/>
    </xf>
    <xf numFmtId="0" fontId="9" fillId="24" borderId="31" xfId="0" applyFont="1" applyFill="1" applyBorder="1" applyAlignment="1">
      <alignment horizontal="center" vertical="center" wrapText="1"/>
    </xf>
    <xf numFmtId="0" fontId="7" fillId="24" borderId="64" xfId="0" applyFont="1" applyFill="1" applyBorder="1" applyAlignment="1">
      <alignment horizontal="left" vertical="center" wrapText="1" indent="1"/>
    </xf>
    <xf numFmtId="164" fontId="7" fillId="24" borderId="87" xfId="0" applyNumberFormat="1" applyFont="1" applyFill="1" applyBorder="1" applyAlignment="1">
      <alignment vertical="center" wrapText="1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wrapText="1"/>
    </xf>
    <xf numFmtId="0" fontId="33" fillId="0" borderId="0" xfId="0" applyFont="1" applyAlignment="1">
      <alignment wrapText="1"/>
    </xf>
    <xf numFmtId="0" fontId="42" fillId="0" borderId="0" xfId="0" applyFont="1" applyAlignment="1">
      <alignment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5" fillId="0" borderId="92" xfId="0" applyFont="1" applyFill="1" applyBorder="1" applyAlignment="1">
      <alignment horizontal="right" vertical="center"/>
    </xf>
    <xf numFmtId="0" fontId="5" fillId="0" borderId="44" xfId="0" applyFont="1" applyFill="1" applyBorder="1" applyAlignment="1" applyProtection="1">
      <alignment horizontal="right" vertical="center"/>
      <protection/>
    </xf>
    <xf numFmtId="0" fontId="5" fillId="0" borderId="6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0" fillId="0" borderId="55" xfId="0" applyBorder="1" applyAlignment="1">
      <alignment/>
    </xf>
    <xf numFmtId="164" fontId="20" fillId="24" borderId="20" xfId="0" applyNumberFormat="1" applyFont="1" applyFill="1" applyBorder="1" applyAlignment="1">
      <alignment/>
    </xf>
    <xf numFmtId="0" fontId="20" fillId="0" borderId="36" xfId="0" applyFont="1" applyBorder="1" applyAlignment="1">
      <alignment/>
    </xf>
    <xf numFmtId="164" fontId="20" fillId="0" borderId="29" xfId="0" applyNumberFormat="1" applyFont="1" applyBorder="1" applyAlignment="1">
      <alignment/>
    </xf>
    <xf numFmtId="0" fontId="20" fillId="0" borderId="20" xfId="0" applyFont="1" applyBorder="1" applyAlignment="1">
      <alignment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left" vertical="center" wrapText="1" indent="1"/>
    </xf>
    <xf numFmtId="0" fontId="20" fillId="0" borderId="62" xfId="0" applyFont="1" applyBorder="1" applyAlignment="1">
      <alignment/>
    </xf>
    <xf numFmtId="0" fontId="20" fillId="24" borderId="20" xfId="0" applyFont="1" applyFill="1" applyBorder="1" applyAlignment="1">
      <alignment/>
    </xf>
    <xf numFmtId="0" fontId="20" fillId="0" borderId="29" xfId="0" applyFont="1" applyBorder="1" applyAlignment="1">
      <alignment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 indent="1"/>
    </xf>
    <xf numFmtId="164" fontId="20" fillId="0" borderId="20" xfId="0" applyNumberFormat="1" applyFont="1" applyBorder="1" applyAlignment="1">
      <alignment/>
    </xf>
    <xf numFmtId="164" fontId="20" fillId="0" borderId="36" xfId="0" applyNumberFormat="1" applyFont="1" applyBorder="1" applyAlignment="1">
      <alignment/>
    </xf>
    <xf numFmtId="0" fontId="20" fillId="0" borderId="26" xfId="0" applyFont="1" applyBorder="1" applyAlignment="1">
      <alignment/>
    </xf>
    <xf numFmtId="0" fontId="20" fillId="0" borderId="0" xfId="0" applyFont="1" applyAlignment="1">
      <alignment/>
    </xf>
    <xf numFmtId="0" fontId="46" fillId="0" borderId="20" xfId="0" applyFont="1" applyBorder="1" applyAlignment="1">
      <alignment horizontal="center"/>
    </xf>
    <xf numFmtId="0" fontId="45" fillId="0" borderId="17" xfId="0" applyFont="1" applyFill="1" applyBorder="1" applyAlignment="1">
      <alignment horizontal="left" vertical="center"/>
    </xf>
    <xf numFmtId="0" fontId="4" fillId="0" borderId="53" xfId="0" applyFont="1" applyFill="1" applyBorder="1" applyAlignment="1" applyProtection="1">
      <alignment horizontal="left" vertical="center"/>
      <protection/>
    </xf>
    <xf numFmtId="0" fontId="0" fillId="0" borderId="93" xfId="0" applyBorder="1" applyAlignment="1">
      <alignment/>
    </xf>
    <xf numFmtId="0" fontId="13" fillId="0" borderId="94" xfId="0" applyFont="1" applyBorder="1" applyAlignment="1">
      <alignment horizontal="center"/>
    </xf>
    <xf numFmtId="0" fontId="0" fillId="0" borderId="95" xfId="0" applyBorder="1" applyAlignment="1">
      <alignment/>
    </xf>
    <xf numFmtId="0" fontId="0" fillId="0" borderId="96" xfId="0" applyBorder="1" applyAlignment="1">
      <alignment/>
    </xf>
    <xf numFmtId="0" fontId="0" fillId="0" borderId="77" xfId="0" applyBorder="1" applyAlignment="1">
      <alignment/>
    </xf>
    <xf numFmtId="0" fontId="13" fillId="0" borderId="97" xfId="0" applyFont="1" applyBorder="1" applyAlignment="1">
      <alignment/>
    </xf>
    <xf numFmtId="0" fontId="0" fillId="0" borderId="78" xfId="0" applyBorder="1" applyAlignment="1">
      <alignment/>
    </xf>
    <xf numFmtId="0" fontId="0" fillId="0" borderId="69" xfId="0" applyBorder="1" applyAlignment="1">
      <alignment/>
    </xf>
    <xf numFmtId="0" fontId="0" fillId="0" borderId="67" xfId="0" applyBorder="1" applyAlignment="1">
      <alignment/>
    </xf>
    <xf numFmtId="0" fontId="0" fillId="0" borderId="79" xfId="0" applyBorder="1" applyAlignment="1">
      <alignment/>
    </xf>
    <xf numFmtId="0" fontId="13" fillId="0" borderId="98" xfId="0" applyFont="1" applyBorder="1" applyAlignment="1">
      <alignment/>
    </xf>
    <xf numFmtId="0" fontId="13" fillId="0" borderId="99" xfId="0" applyFont="1" applyBorder="1" applyAlignment="1">
      <alignment/>
    </xf>
    <xf numFmtId="0" fontId="13" fillId="0" borderId="100" xfId="0" applyFont="1" applyBorder="1" applyAlignment="1">
      <alignment/>
    </xf>
    <xf numFmtId="0" fontId="13" fillId="0" borderId="86" xfId="0" applyFont="1" applyBorder="1" applyAlignment="1">
      <alignment horizontal="center"/>
    </xf>
    <xf numFmtId="0" fontId="0" fillId="28" borderId="86" xfId="0" applyFill="1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13" fillId="0" borderId="40" xfId="0" applyFont="1" applyBorder="1" applyAlignment="1">
      <alignment horizontal="center" vertical="center" wrapText="1"/>
    </xf>
    <xf numFmtId="0" fontId="0" fillId="0" borderId="86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28" fillId="0" borderId="18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0" fontId="25" fillId="0" borderId="23" xfId="0" applyFont="1" applyBorder="1" applyAlignment="1">
      <alignment horizontal="center"/>
    </xf>
    <xf numFmtId="16" fontId="13" fillId="0" borderId="86" xfId="0" applyNumberFormat="1" applyFont="1" applyBorder="1" applyAlignment="1">
      <alignment horizontal="center"/>
    </xf>
    <xf numFmtId="0" fontId="28" fillId="0" borderId="86" xfId="0" applyFont="1" applyBorder="1" applyAlignment="1">
      <alignment/>
    </xf>
    <xf numFmtId="0" fontId="13" fillId="0" borderId="21" xfId="0" applyFont="1" applyBorder="1" applyAlignment="1">
      <alignment/>
    </xf>
    <xf numFmtId="0" fontId="0" fillId="0" borderId="72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/>
    </xf>
    <xf numFmtId="0" fontId="28" fillId="28" borderId="86" xfId="0" applyFont="1" applyFill="1" applyBorder="1" applyAlignment="1">
      <alignment/>
    </xf>
    <xf numFmtId="0" fontId="28" fillId="0" borderId="0" xfId="0" applyFont="1" applyBorder="1" applyAlignment="1">
      <alignment/>
    </xf>
    <xf numFmtId="0" fontId="11" fillId="0" borderId="94" xfId="0" applyFont="1" applyBorder="1" applyAlignment="1">
      <alignment horizontal="center" vertical="center" wrapText="1"/>
    </xf>
    <xf numFmtId="0" fontId="11" fillId="0" borderId="101" xfId="0" applyFont="1" applyBorder="1" applyAlignment="1">
      <alignment horizontal="center" vertical="center"/>
    </xf>
    <xf numFmtId="0" fontId="49" fillId="0" borderId="102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/>
    </xf>
    <xf numFmtId="0" fontId="11" fillId="0" borderId="25" xfId="0" applyFont="1" applyBorder="1" applyAlignment="1">
      <alignment horizontal="left"/>
    </xf>
    <xf numFmtId="0" fontId="11" fillId="0" borderId="25" xfId="0" applyFont="1" applyBorder="1" applyAlignment="1">
      <alignment/>
    </xf>
    <xf numFmtId="0" fontId="11" fillId="0" borderId="78" xfId="0" applyFont="1" applyBorder="1" applyAlignment="1">
      <alignment/>
    </xf>
    <xf numFmtId="0" fontId="11" fillId="24" borderId="77" xfId="0" applyFont="1" applyFill="1" applyBorder="1" applyAlignment="1">
      <alignment horizontal="center"/>
    </xf>
    <xf numFmtId="0" fontId="11" fillId="24" borderId="25" xfId="0" applyFont="1" applyFill="1" applyBorder="1" applyAlignment="1">
      <alignment/>
    </xf>
    <xf numFmtId="0" fontId="11" fillId="24" borderId="78" xfId="0" applyFont="1" applyFill="1" applyBorder="1" applyAlignment="1">
      <alignment/>
    </xf>
    <xf numFmtId="0" fontId="0" fillId="27" borderId="0" xfId="0" applyFill="1" applyAlignment="1">
      <alignment/>
    </xf>
    <xf numFmtId="0" fontId="13" fillId="0" borderId="0" xfId="0" applyFont="1" applyAlignment="1">
      <alignment horizontal="right"/>
    </xf>
    <xf numFmtId="0" fontId="13" fillId="0" borderId="57" xfId="0" applyFont="1" applyBorder="1" applyAlignment="1">
      <alignment horizontal="center"/>
    </xf>
    <xf numFmtId="0" fontId="13" fillId="0" borderId="63" xfId="0" applyFont="1" applyBorder="1" applyAlignment="1">
      <alignment/>
    </xf>
    <xf numFmtId="0" fontId="13" fillId="0" borderId="76" xfId="0" applyFont="1" applyBorder="1" applyAlignment="1">
      <alignment/>
    </xf>
    <xf numFmtId="0" fontId="13" fillId="0" borderId="57" xfId="0" applyFont="1" applyBorder="1" applyAlignment="1">
      <alignment/>
    </xf>
    <xf numFmtId="0" fontId="0" fillId="0" borderId="92" xfId="0" applyBorder="1" applyAlignment="1">
      <alignment/>
    </xf>
    <xf numFmtId="0" fontId="0" fillId="0" borderId="60" xfId="0" applyBorder="1" applyAlignment="1">
      <alignment horizontal="right"/>
    </xf>
    <xf numFmtId="0" fontId="0" fillId="0" borderId="61" xfId="0" applyBorder="1" applyAlignment="1">
      <alignment horizontal="right"/>
    </xf>
    <xf numFmtId="0" fontId="13" fillId="0" borderId="60" xfId="0" applyFont="1" applyBorder="1" applyAlignment="1">
      <alignment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164" fontId="50" fillId="0" borderId="0" xfId="0" applyNumberFormat="1" applyFont="1" applyAlignment="1">
      <alignment horizontal="center" vertical="center" wrapText="1"/>
    </xf>
    <xf numFmtId="164" fontId="50" fillId="0" borderId="0" xfId="0" applyNumberFormat="1" applyFont="1" applyAlignment="1">
      <alignment vertical="center" wrapText="1"/>
    </xf>
    <xf numFmtId="164" fontId="6" fillId="0" borderId="0" xfId="0" applyNumberFormat="1" applyFont="1" applyAlignment="1">
      <alignment horizontal="right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Continuous" vertical="center" wrapText="1"/>
    </xf>
    <xf numFmtId="0" fontId="3" fillId="0" borderId="31" xfId="0" applyFont="1" applyBorder="1" applyAlignment="1">
      <alignment horizontal="centerContinuous" vertical="center" wrapText="1"/>
    </xf>
    <xf numFmtId="0" fontId="3" fillId="0" borderId="32" xfId="0" applyFont="1" applyBorder="1" applyAlignment="1">
      <alignment horizontal="centerContinuous" vertical="center" wrapText="1"/>
    </xf>
    <xf numFmtId="0" fontId="9" fillId="0" borderId="34" xfId="0" applyFont="1" applyBorder="1" applyAlignment="1">
      <alignment vertical="center" wrapText="1"/>
    </xf>
    <xf numFmtId="164" fontId="10" fillId="0" borderId="35" xfId="0" applyNumberFormat="1" applyFont="1" applyBorder="1" applyAlignment="1" applyProtection="1">
      <alignment vertical="center" wrapText="1"/>
      <protection locked="0"/>
    </xf>
    <xf numFmtId="164" fontId="10" fillId="0" borderId="36" xfId="0" applyNumberFormat="1" applyFont="1" applyBorder="1" applyAlignment="1" applyProtection="1">
      <alignment vertical="center" wrapText="1"/>
      <protection locked="0"/>
    </xf>
    <xf numFmtId="0" fontId="9" fillId="0" borderId="24" xfId="0" applyFont="1" applyBorder="1" applyAlignment="1">
      <alignment vertical="center" wrapText="1"/>
    </xf>
    <xf numFmtId="164" fontId="10" fillId="0" borderId="25" xfId="0" applyNumberFormat="1" applyFont="1" applyBorder="1" applyAlignment="1" applyProtection="1">
      <alignment vertical="center" wrapText="1"/>
      <protection locked="0"/>
    </xf>
    <xf numFmtId="164" fontId="10" fillId="0" borderId="26" xfId="0" applyNumberFormat="1" applyFont="1" applyBorder="1" applyAlignment="1" applyProtection="1">
      <alignment vertical="center" wrapText="1"/>
      <protection locked="0"/>
    </xf>
    <xf numFmtId="0" fontId="9" fillId="0" borderId="52" xfId="0" applyFont="1" applyBorder="1" applyAlignment="1">
      <alignment vertical="center" wrapText="1"/>
    </xf>
    <xf numFmtId="164" fontId="10" fillId="0" borderId="15" xfId="0" applyNumberFormat="1" applyFont="1" applyBorder="1" applyAlignment="1" applyProtection="1">
      <alignment vertical="center" wrapText="1"/>
      <protection locked="0"/>
    </xf>
    <xf numFmtId="164" fontId="10" fillId="0" borderId="16" xfId="0" applyNumberFormat="1" applyFont="1" applyBorder="1" applyAlignment="1" applyProtection="1">
      <alignment vertical="center" wrapText="1"/>
      <protection locked="0"/>
    </xf>
    <xf numFmtId="0" fontId="7" fillId="24" borderId="52" xfId="0" applyFont="1" applyFill="1" applyBorder="1" applyAlignment="1">
      <alignment vertical="center" wrapText="1"/>
    </xf>
    <xf numFmtId="164" fontId="3" fillId="24" borderId="15" xfId="0" applyNumberFormat="1" applyFont="1" applyFill="1" applyBorder="1" applyAlignment="1">
      <alignment vertical="center" wrapText="1"/>
    </xf>
    <xf numFmtId="164" fontId="3" fillId="24" borderId="16" xfId="0" applyNumberFormat="1" applyFont="1" applyFill="1" applyBorder="1" applyAlignment="1">
      <alignment vertical="center" wrapText="1"/>
    </xf>
    <xf numFmtId="0" fontId="9" fillId="0" borderId="34" xfId="0" applyFont="1" applyFill="1" applyBorder="1" applyAlignment="1">
      <alignment vertical="center" wrapText="1"/>
    </xf>
    <xf numFmtId="164" fontId="10" fillId="0" borderId="35" xfId="0" applyNumberFormat="1" applyFont="1" applyFill="1" applyBorder="1" applyAlignment="1" applyProtection="1">
      <alignment vertical="center" wrapText="1"/>
      <protection locked="0"/>
    </xf>
    <xf numFmtId="164" fontId="10" fillId="0" borderId="36" xfId="0" applyNumberFormat="1" applyFont="1" applyFill="1" applyBorder="1" applyAlignment="1" applyProtection="1">
      <alignment vertical="center" wrapText="1"/>
      <protection locked="0"/>
    </xf>
    <xf numFmtId="0" fontId="9" fillId="0" borderId="24" xfId="0" applyFont="1" applyFill="1" applyBorder="1" applyAlignment="1">
      <alignment vertical="center" wrapText="1"/>
    </xf>
    <xf numFmtId="164" fontId="10" fillId="0" borderId="25" xfId="0" applyNumberFormat="1" applyFont="1" applyFill="1" applyBorder="1" applyAlignment="1" applyProtection="1">
      <alignment vertical="center" wrapText="1"/>
      <protection locked="0"/>
    </xf>
    <xf numFmtId="164" fontId="10" fillId="0" borderId="26" xfId="0" applyNumberFormat="1" applyFont="1" applyFill="1" applyBorder="1" applyAlignment="1" applyProtection="1">
      <alignment vertical="center" wrapText="1"/>
      <protection locked="0"/>
    </xf>
    <xf numFmtId="0" fontId="9" fillId="0" borderId="52" xfId="0" applyFont="1" applyFill="1" applyBorder="1" applyAlignment="1">
      <alignment vertical="center" wrapText="1"/>
    </xf>
    <xf numFmtId="164" fontId="10" fillId="0" borderId="15" xfId="0" applyNumberFormat="1" applyFont="1" applyFill="1" applyBorder="1" applyAlignment="1" applyProtection="1">
      <alignment vertical="center" wrapText="1"/>
      <protection locked="0"/>
    </xf>
    <xf numFmtId="164" fontId="10" fillId="0" borderId="16" xfId="0" applyNumberFormat="1" applyFont="1" applyFill="1" applyBorder="1" applyAlignment="1" applyProtection="1">
      <alignment vertical="center" wrapText="1"/>
      <protection locked="0"/>
    </xf>
    <xf numFmtId="0" fontId="7" fillId="24" borderId="30" xfId="0" applyFont="1" applyFill="1" applyBorder="1" applyAlignment="1">
      <alignment vertical="center" wrapText="1"/>
    </xf>
    <xf numFmtId="164" fontId="3" fillId="24" borderId="31" xfId="0" applyNumberFormat="1" applyFont="1" applyFill="1" applyBorder="1" applyAlignment="1">
      <alignment vertical="center" wrapText="1"/>
    </xf>
    <xf numFmtId="164" fontId="3" fillId="24" borderId="32" xfId="0" applyNumberFormat="1" applyFont="1" applyFill="1" applyBorder="1" applyAlignment="1">
      <alignment vertical="center" wrapText="1"/>
    </xf>
    <xf numFmtId="0" fontId="3" fillId="0" borderId="30" xfId="0" applyFont="1" applyFill="1" applyBorder="1" applyAlignment="1">
      <alignment horizontal="centerContinuous" vertical="center" wrapText="1"/>
    </xf>
    <xf numFmtId="0" fontId="3" fillId="0" borderId="31" xfId="0" applyFont="1" applyFill="1" applyBorder="1" applyAlignment="1">
      <alignment horizontal="centerContinuous" vertical="center" wrapText="1"/>
    </xf>
    <xf numFmtId="0" fontId="3" fillId="0" borderId="32" xfId="0" applyFont="1" applyFill="1" applyBorder="1" applyAlignment="1">
      <alignment horizontal="centerContinuous" vertical="center" wrapText="1"/>
    </xf>
    <xf numFmtId="0" fontId="9" fillId="0" borderId="49" xfId="0" applyFont="1" applyFill="1" applyBorder="1" applyAlignment="1">
      <alignment vertical="center"/>
    </xf>
    <xf numFmtId="164" fontId="10" fillId="0" borderId="33" xfId="0" applyNumberFormat="1" applyFont="1" applyFill="1" applyBorder="1" applyAlignment="1" applyProtection="1">
      <alignment vertical="center" wrapText="1"/>
      <protection locked="0"/>
    </xf>
    <xf numFmtId="164" fontId="10" fillId="0" borderId="12" xfId="0" applyNumberFormat="1" applyFont="1" applyFill="1" applyBorder="1" applyAlignment="1" applyProtection="1">
      <alignment vertical="center" wrapText="1"/>
      <protection locked="0"/>
    </xf>
    <xf numFmtId="0" fontId="9" fillId="0" borderId="24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 wrapText="1"/>
    </xf>
    <xf numFmtId="164" fontId="10" fillId="0" borderId="28" xfId="0" applyNumberFormat="1" applyFont="1" applyFill="1" applyBorder="1" applyAlignment="1" applyProtection="1">
      <alignment vertical="center" wrapText="1"/>
      <protection locked="0"/>
    </xf>
    <xf numFmtId="164" fontId="10" fillId="0" borderId="29" xfId="0" applyNumberFormat="1" applyFont="1" applyFill="1" applyBorder="1" applyAlignment="1" applyProtection="1">
      <alignment vertical="center" wrapText="1"/>
      <protection locked="0"/>
    </xf>
    <xf numFmtId="0" fontId="9" fillId="0" borderId="34" xfId="0" applyFont="1" applyFill="1" applyBorder="1" applyAlignment="1">
      <alignment vertical="center"/>
    </xf>
    <xf numFmtId="3" fontId="21" fillId="0" borderId="19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27" borderId="33" xfId="0" applyNumberFormat="1" applyFont="1" applyFill="1" applyBorder="1" applyAlignment="1">
      <alignment/>
    </xf>
    <xf numFmtId="3" fontId="21" fillId="0" borderId="46" xfId="0" applyNumberFormat="1" applyFont="1" applyBorder="1" applyAlignment="1">
      <alignment/>
    </xf>
    <xf numFmtId="3" fontId="21" fillId="24" borderId="19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33" fillId="0" borderId="0" xfId="0" applyFont="1" applyAlignment="1">
      <alignment horizontal="right"/>
    </xf>
    <xf numFmtId="164" fontId="18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horizontal="right" wrapText="1"/>
    </xf>
    <xf numFmtId="0" fontId="5" fillId="0" borderId="21" xfId="0" applyFont="1" applyBorder="1" applyAlignment="1">
      <alignment horizontal="center" vertical="center" wrapText="1"/>
    </xf>
    <xf numFmtId="0" fontId="5" fillId="0" borderId="86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left" vertical="center" wrapText="1" indent="1"/>
    </xf>
    <xf numFmtId="164" fontId="1" fillId="0" borderId="25" xfId="0" applyNumberFormat="1" applyFont="1" applyBorder="1" applyAlignment="1" applyProtection="1">
      <alignment vertical="center" wrapText="1"/>
      <protection locked="0"/>
    </xf>
    <xf numFmtId="0" fontId="1" fillId="0" borderId="66" xfId="0" applyFont="1" applyBorder="1" applyAlignment="1" applyProtection="1">
      <alignment horizontal="left" vertical="center" wrapText="1" indent="1"/>
      <protection locked="0"/>
    </xf>
    <xf numFmtId="0" fontId="5" fillId="24" borderId="18" xfId="0" applyFont="1" applyFill="1" applyBorder="1" applyAlignment="1">
      <alignment horizontal="left" vertical="center" wrapText="1" indent="1"/>
    </xf>
    <xf numFmtId="164" fontId="5" fillId="24" borderId="20" xfId="0" applyNumberFormat="1" applyFont="1" applyFill="1" applyBorder="1" applyAlignment="1">
      <alignment vertical="center" wrapText="1"/>
    </xf>
    <xf numFmtId="3" fontId="7" fillId="0" borderId="20" xfId="0" applyNumberFormat="1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3" fontId="5" fillId="0" borderId="23" xfId="0" applyNumberFormat="1" applyFont="1" applyFill="1" applyBorder="1" applyAlignment="1">
      <alignment horizontal="left" vertical="center" wrapText="1"/>
    </xf>
    <xf numFmtId="3" fontId="8" fillId="24" borderId="20" xfId="0" applyNumberFormat="1" applyFont="1" applyFill="1" applyBorder="1" applyAlignment="1" applyProtection="1">
      <alignment vertical="center" wrapText="1"/>
      <protection/>
    </xf>
    <xf numFmtId="3" fontId="9" fillId="0" borderId="12" xfId="0" applyNumberFormat="1" applyFont="1" applyFill="1" applyBorder="1" applyAlignment="1" applyProtection="1">
      <alignment vertical="center" wrapText="1"/>
      <protection locked="0"/>
    </xf>
    <xf numFmtId="3" fontId="9" fillId="0" borderId="16" xfId="0" applyNumberFormat="1" applyFont="1" applyFill="1" applyBorder="1" applyAlignment="1" applyProtection="1">
      <alignment vertical="center" wrapText="1"/>
      <protection locked="0"/>
    </xf>
    <xf numFmtId="3" fontId="8" fillId="0" borderId="20" xfId="0" applyNumberFormat="1" applyFont="1" applyFill="1" applyBorder="1" applyAlignment="1" applyProtection="1">
      <alignment vertical="center" wrapText="1"/>
      <protection locked="0"/>
    </xf>
    <xf numFmtId="3" fontId="8" fillId="24" borderId="20" xfId="0" applyNumberFormat="1" applyFont="1" applyFill="1" applyBorder="1" applyAlignment="1">
      <alignment vertical="center" wrapText="1"/>
    </xf>
    <xf numFmtId="3" fontId="9" fillId="0" borderId="36" xfId="0" applyNumberFormat="1" applyFont="1" applyFill="1" applyBorder="1" applyAlignment="1" applyProtection="1">
      <alignment vertical="center" wrapText="1"/>
      <protection locked="0"/>
    </xf>
    <xf numFmtId="3" fontId="19" fillId="0" borderId="26" xfId="0" applyNumberFormat="1" applyFont="1" applyFill="1" applyBorder="1" applyAlignment="1" applyProtection="1">
      <alignment vertical="center" wrapText="1"/>
      <protection locked="0"/>
    </xf>
    <xf numFmtId="3" fontId="9" fillId="0" borderId="29" xfId="0" applyNumberFormat="1" applyFont="1" applyFill="1" applyBorder="1" applyAlignment="1" applyProtection="1">
      <alignment vertical="center" wrapText="1"/>
      <protection locked="0"/>
    </xf>
    <xf numFmtId="3" fontId="9" fillId="24" borderId="20" xfId="0" applyNumberFormat="1" applyFont="1" applyFill="1" applyBorder="1" applyAlignment="1" applyProtection="1">
      <alignment vertical="center" wrapText="1"/>
      <protection locked="0"/>
    </xf>
    <xf numFmtId="0" fontId="9" fillId="0" borderId="35" xfId="0" applyFont="1" applyFill="1" applyBorder="1" applyAlignment="1">
      <alignment horizontal="left" vertical="center" wrapText="1" indent="4"/>
    </xf>
    <xf numFmtId="3" fontId="9" fillId="0" borderId="26" xfId="0" applyNumberFormat="1" applyFont="1" applyFill="1" applyBorder="1" applyAlignment="1" applyProtection="1">
      <alignment vertical="center" wrapText="1"/>
      <protection locked="0"/>
    </xf>
    <xf numFmtId="0" fontId="8" fillId="0" borderId="5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 indent="1"/>
    </xf>
    <xf numFmtId="3" fontId="8" fillId="0" borderId="16" xfId="0" applyNumberFormat="1" applyFont="1" applyFill="1" applyBorder="1" applyAlignment="1" applyProtection="1">
      <alignment vertical="center" wrapText="1"/>
      <protection locked="0"/>
    </xf>
    <xf numFmtId="0" fontId="9" fillId="25" borderId="30" xfId="0" applyFont="1" applyFill="1" applyBorder="1" applyAlignment="1">
      <alignment horizontal="center" vertical="center" wrapText="1"/>
    </xf>
    <xf numFmtId="0" fontId="9" fillId="25" borderId="31" xfId="0" applyFont="1" applyFill="1" applyBorder="1" applyAlignment="1">
      <alignment horizontal="center" vertical="center" wrapText="1"/>
    </xf>
    <xf numFmtId="0" fontId="7" fillId="24" borderId="31" xfId="0" applyFont="1" applyFill="1" applyBorder="1" applyAlignment="1">
      <alignment horizontal="left" vertical="center" wrapText="1" indent="1"/>
    </xf>
    <xf numFmtId="3" fontId="7" fillId="24" borderId="20" xfId="0" applyNumberFormat="1" applyFont="1" applyFill="1" applyBorder="1" applyAlignment="1">
      <alignment vertical="center" wrapText="1"/>
    </xf>
    <xf numFmtId="0" fontId="9" fillId="0" borderId="60" xfId="0" applyFont="1" applyFill="1" applyBorder="1" applyAlignment="1">
      <alignment horizontal="center" vertical="center" wrapText="1"/>
    </xf>
    <xf numFmtId="3" fontId="9" fillId="0" borderId="61" xfId="0" applyNumberFormat="1" applyFont="1" applyFill="1" applyBorder="1" applyAlignment="1">
      <alignment vertical="center" wrapText="1"/>
    </xf>
    <xf numFmtId="3" fontId="5" fillId="0" borderId="92" xfId="0" applyNumberFormat="1" applyFont="1" applyFill="1" applyBorder="1" applyAlignment="1">
      <alignment horizontal="left" vertical="center" wrapText="1"/>
    </xf>
    <xf numFmtId="3" fontId="7" fillId="24" borderId="19" xfId="0" applyNumberFormat="1" applyFont="1" applyFill="1" applyBorder="1" applyAlignment="1">
      <alignment vertical="center" wrapText="1"/>
    </xf>
    <xf numFmtId="0" fontId="19" fillId="0" borderId="35" xfId="0" applyFont="1" applyFill="1" applyBorder="1" applyAlignment="1">
      <alignment horizontal="left" vertical="center" wrapText="1" indent="4"/>
    </xf>
    <xf numFmtId="3" fontId="19" fillId="0" borderId="36" xfId="0" applyNumberFormat="1" applyFont="1" applyFill="1" applyBorder="1" applyAlignment="1" applyProtection="1">
      <alignment vertical="center" wrapText="1"/>
      <protection locked="0"/>
    </xf>
    <xf numFmtId="0" fontId="0" fillId="0" borderId="6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3" fontId="0" fillId="0" borderId="0" xfId="0" applyNumberFormat="1" applyBorder="1" applyAlignment="1">
      <alignment vertical="center" wrapText="1"/>
    </xf>
    <xf numFmtId="3" fontId="3" fillId="0" borderId="20" xfId="0" applyNumberFormat="1" applyFont="1" applyBorder="1" applyAlignment="1" applyProtection="1">
      <alignment horizontal="center" vertical="center" wrapText="1"/>
      <protection locked="0"/>
    </xf>
    <xf numFmtId="3" fontId="0" fillId="0" borderId="0" xfId="0" applyNumberFormat="1" applyAlignment="1">
      <alignment/>
    </xf>
    <xf numFmtId="3" fontId="9" fillId="0" borderId="0" xfId="0" applyNumberFormat="1" applyFont="1" applyAlignment="1">
      <alignment/>
    </xf>
    <xf numFmtId="0" fontId="3" fillId="0" borderId="66" xfId="0" applyFont="1" applyFill="1" applyBorder="1" applyAlignment="1">
      <alignment vertical="center"/>
    </xf>
    <xf numFmtId="0" fontId="3" fillId="0" borderId="68" xfId="0" applyFont="1" applyFill="1" applyBorder="1" applyAlignment="1">
      <alignment vertical="center"/>
    </xf>
    <xf numFmtId="0" fontId="3" fillId="0" borderId="42" xfId="0" applyFont="1" applyFill="1" applyBorder="1" applyAlignment="1">
      <alignment vertical="center"/>
    </xf>
    <xf numFmtId="0" fontId="3" fillId="0" borderId="38" xfId="0" applyFont="1" applyFill="1" applyBorder="1" applyAlignment="1">
      <alignment vertical="center"/>
    </xf>
    <xf numFmtId="3" fontId="7" fillId="0" borderId="37" xfId="0" applyNumberFormat="1" applyFont="1" applyFill="1" applyBorder="1" applyAlignment="1">
      <alignment horizontal="left" vertical="center" wrapText="1"/>
    </xf>
    <xf numFmtId="3" fontId="8" fillId="24" borderId="19" xfId="0" applyNumberFormat="1" applyFont="1" applyFill="1" applyBorder="1" applyAlignment="1" applyProtection="1">
      <alignment vertical="center" wrapText="1"/>
      <protection/>
    </xf>
    <xf numFmtId="3" fontId="9" fillId="0" borderId="33" xfId="0" applyNumberFormat="1" applyFont="1" applyFill="1" applyBorder="1" applyAlignment="1" applyProtection="1">
      <alignment vertical="center" wrapText="1"/>
      <protection locked="0"/>
    </xf>
    <xf numFmtId="3" fontId="9" fillId="0" borderId="15" xfId="0" applyNumberFormat="1" applyFont="1" applyFill="1" applyBorder="1" applyAlignment="1" applyProtection="1">
      <alignment vertical="center" wrapText="1"/>
      <protection locked="0"/>
    </xf>
    <xf numFmtId="3" fontId="8" fillId="0" borderId="19" xfId="0" applyNumberFormat="1" applyFont="1" applyFill="1" applyBorder="1" applyAlignment="1" applyProtection="1">
      <alignment vertical="center" wrapText="1"/>
      <protection locked="0"/>
    </xf>
    <xf numFmtId="3" fontId="8" fillId="24" borderId="19" xfId="0" applyNumberFormat="1" applyFont="1" applyFill="1" applyBorder="1" applyAlignment="1">
      <alignment vertical="center" wrapText="1"/>
    </xf>
    <xf numFmtId="3" fontId="9" fillId="0" borderId="35" xfId="0" applyNumberFormat="1" applyFont="1" applyFill="1" applyBorder="1" applyAlignment="1" applyProtection="1">
      <alignment vertical="center" wrapText="1"/>
      <protection locked="0"/>
    </xf>
    <xf numFmtId="3" fontId="9" fillId="0" borderId="28" xfId="0" applyNumberFormat="1" applyFont="1" applyFill="1" applyBorder="1" applyAlignment="1" applyProtection="1">
      <alignment vertical="center" wrapText="1"/>
      <protection locked="0"/>
    </xf>
    <xf numFmtId="3" fontId="9" fillId="24" borderId="19" xfId="0" applyNumberFormat="1" applyFont="1" applyFill="1" applyBorder="1" applyAlignment="1" applyProtection="1">
      <alignment vertical="center" wrapText="1"/>
      <protection locked="0"/>
    </xf>
    <xf numFmtId="3" fontId="9" fillId="0" borderId="25" xfId="0" applyNumberFormat="1" applyFont="1" applyFill="1" applyBorder="1" applyAlignment="1" applyProtection="1">
      <alignment vertical="center" wrapText="1"/>
      <protection locked="0"/>
    </xf>
    <xf numFmtId="3" fontId="8" fillId="0" borderId="15" xfId="0" applyNumberFormat="1" applyFont="1" applyFill="1" applyBorder="1" applyAlignment="1" applyProtection="1">
      <alignment vertical="center" wrapText="1"/>
      <protection locked="0"/>
    </xf>
    <xf numFmtId="3" fontId="9" fillId="0" borderId="103" xfId="0" applyNumberFormat="1" applyFont="1" applyFill="1" applyBorder="1" applyAlignment="1">
      <alignment vertical="center" wrapText="1"/>
    </xf>
    <xf numFmtId="3" fontId="7" fillId="0" borderId="104" xfId="0" applyNumberFormat="1" applyFont="1" applyFill="1" applyBorder="1" applyAlignment="1">
      <alignment horizontal="left" vertical="center" wrapText="1"/>
    </xf>
    <xf numFmtId="3" fontId="9" fillId="0" borderId="103" xfId="0" applyNumberFormat="1" applyFont="1" applyBorder="1" applyAlignment="1">
      <alignment vertical="center" wrapText="1"/>
    </xf>
    <xf numFmtId="3" fontId="7" fillId="0" borderId="19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7" fillId="0" borderId="0" xfId="0" applyNumberFormat="1" applyFont="1" applyBorder="1" applyAlignment="1" applyProtection="1">
      <alignment horizontal="center" vertical="center" wrapText="1"/>
      <protection locked="0"/>
    </xf>
    <xf numFmtId="0" fontId="52" fillId="0" borderId="0" xfId="0" applyFont="1" applyAlignment="1">
      <alignment/>
    </xf>
    <xf numFmtId="3" fontId="52" fillId="0" borderId="0" xfId="0" applyNumberFormat="1" applyFont="1" applyAlignment="1">
      <alignment/>
    </xf>
    <xf numFmtId="0" fontId="3" fillId="0" borderId="63" xfId="0" applyFont="1" applyFill="1" applyBorder="1" applyAlignment="1">
      <alignment vertical="center"/>
    </xf>
    <xf numFmtId="0" fontId="3" fillId="0" borderId="64" xfId="0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3" fontId="13" fillId="0" borderId="86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0" fillId="0" borderId="56" xfId="0" applyNumberFormat="1" applyBorder="1" applyAlignment="1">
      <alignment/>
    </xf>
    <xf numFmtId="3" fontId="0" fillId="0" borderId="41" xfId="0" applyNumberFormat="1" applyBorder="1" applyAlignment="1">
      <alignment/>
    </xf>
    <xf numFmtId="0" fontId="0" fillId="0" borderId="28" xfId="0" applyFill="1" applyBorder="1" applyAlignment="1">
      <alignment horizontal="center"/>
    </xf>
    <xf numFmtId="3" fontId="0" fillId="0" borderId="59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4" xfId="0" applyNumberFormat="1" applyBorder="1" applyAlignment="1">
      <alignment/>
    </xf>
    <xf numFmtId="0" fontId="0" fillId="0" borderId="25" xfId="0" applyFill="1" applyBorder="1" applyAlignment="1">
      <alignment horizontal="center"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0" fillId="0" borderId="55" xfId="0" applyNumberFormat="1" applyFill="1" applyBorder="1" applyAlignment="1">
      <alignment/>
    </xf>
    <xf numFmtId="3" fontId="0" fillId="0" borderId="61" xfId="0" applyNumberFormat="1" applyBorder="1" applyAlignment="1">
      <alignment/>
    </xf>
    <xf numFmtId="3" fontId="28" fillId="0" borderId="86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3" fontId="28" fillId="0" borderId="23" xfId="0" applyNumberFormat="1" applyFont="1" applyBorder="1" applyAlignment="1">
      <alignment/>
    </xf>
    <xf numFmtId="0" fontId="0" fillId="0" borderId="33" xfId="0" applyFill="1" applyBorder="1" applyAlignment="1">
      <alignment horizontal="center"/>
    </xf>
    <xf numFmtId="0" fontId="0" fillId="0" borderId="33" xfId="0" applyBorder="1" applyAlignment="1">
      <alignment horizontal="center"/>
    </xf>
    <xf numFmtId="3" fontId="0" fillId="0" borderId="33" xfId="0" applyNumberFormat="1" applyBorder="1" applyAlignment="1">
      <alignment/>
    </xf>
    <xf numFmtId="3" fontId="0" fillId="0" borderId="65" xfId="0" applyNumberFormat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35" xfId="0" applyBorder="1" applyAlignment="1">
      <alignment horizontal="center"/>
    </xf>
    <xf numFmtId="3" fontId="0" fillId="0" borderId="35" xfId="0" applyNumberFormat="1" applyBorder="1" applyAlignment="1">
      <alignment/>
    </xf>
    <xf numFmtId="3" fontId="0" fillId="0" borderId="46" xfId="0" applyNumberFormat="1" applyBorder="1" applyAlignment="1">
      <alignment/>
    </xf>
    <xf numFmtId="3" fontId="0" fillId="0" borderId="105" xfId="0" applyNumberForma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32" fillId="0" borderId="22" xfId="0" applyFont="1" applyBorder="1" applyAlignment="1">
      <alignment horizontal="center"/>
    </xf>
    <xf numFmtId="3" fontId="31" fillId="0" borderId="49" xfId="0" applyNumberFormat="1" applyFont="1" applyBorder="1" applyAlignment="1">
      <alignment/>
    </xf>
    <xf numFmtId="3" fontId="31" fillId="0" borderId="24" xfId="0" applyNumberFormat="1" applyFont="1" applyBorder="1" applyAlignment="1">
      <alignment/>
    </xf>
    <xf numFmtId="0" fontId="32" fillId="0" borderId="67" xfId="0" applyFont="1" applyBorder="1" applyAlignment="1">
      <alignment/>
    </xf>
    <xf numFmtId="3" fontId="32" fillId="0" borderId="24" xfId="0" applyNumberFormat="1" applyFont="1" applyBorder="1" applyAlignment="1">
      <alignment/>
    </xf>
    <xf numFmtId="0" fontId="31" fillId="0" borderId="67" xfId="0" applyFont="1" applyBorder="1" applyAlignment="1">
      <alignment horizontal="left"/>
    </xf>
    <xf numFmtId="0" fontId="31" fillId="0" borderId="46" xfId="0" applyFont="1" applyBorder="1" applyAlignment="1">
      <alignment horizontal="left"/>
    </xf>
    <xf numFmtId="3" fontId="31" fillId="0" borderId="24" xfId="0" applyNumberFormat="1" applyFont="1" applyBorder="1" applyAlignment="1">
      <alignment horizontal="right"/>
    </xf>
    <xf numFmtId="3" fontId="32" fillId="0" borderId="24" xfId="0" applyNumberFormat="1" applyFont="1" applyBorder="1" applyAlignment="1">
      <alignment/>
    </xf>
    <xf numFmtId="3" fontId="32" fillId="0" borderId="52" xfId="0" applyNumberFormat="1" applyFont="1" applyBorder="1" applyAlignment="1">
      <alignment/>
    </xf>
    <xf numFmtId="0" fontId="33" fillId="0" borderId="86" xfId="0" applyFont="1" applyBorder="1" applyAlignment="1">
      <alignment horizontal="center"/>
    </xf>
    <xf numFmtId="3" fontId="13" fillId="0" borderId="18" xfId="0" applyNumberFormat="1" applyFont="1" applyBorder="1" applyAlignment="1">
      <alignment/>
    </xf>
    <xf numFmtId="0" fontId="31" fillId="0" borderId="75" xfId="0" applyFont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21" xfId="0" applyFont="1" applyBorder="1" applyAlignment="1">
      <alignment/>
    </xf>
    <xf numFmtId="3" fontId="32" fillId="0" borderId="86" xfId="0" applyNumberFormat="1" applyFont="1" applyBorder="1" applyAlignment="1">
      <alignment horizontal="right"/>
    </xf>
    <xf numFmtId="0" fontId="32" fillId="0" borderId="86" xfId="0" applyFont="1" applyBorder="1" applyAlignment="1">
      <alignment horizontal="center"/>
    </xf>
    <xf numFmtId="0" fontId="32" fillId="0" borderId="86" xfId="0" applyFont="1" applyBorder="1" applyAlignment="1">
      <alignment horizontal="left"/>
    </xf>
    <xf numFmtId="3" fontId="32" fillId="0" borderId="86" xfId="0" applyNumberFormat="1" applyFont="1" applyBorder="1" applyAlignment="1">
      <alignment/>
    </xf>
    <xf numFmtId="0" fontId="32" fillId="0" borderId="65" xfId="0" applyFont="1" applyBorder="1" applyAlignment="1">
      <alignment horizontal="left"/>
    </xf>
    <xf numFmtId="0" fontId="31" fillId="0" borderId="91" xfId="0" applyFont="1" applyBorder="1" applyAlignment="1">
      <alignment horizontal="center"/>
    </xf>
    <xf numFmtId="0" fontId="31" fillId="0" borderId="69" xfId="0" applyFont="1" applyBorder="1" applyAlignment="1">
      <alignment horizontal="left"/>
    </xf>
    <xf numFmtId="0" fontId="32" fillId="0" borderId="22" xfId="0" applyFont="1" applyBorder="1" applyAlignment="1">
      <alignment/>
    </xf>
    <xf numFmtId="0" fontId="31" fillId="0" borderId="90" xfId="0" applyFont="1" applyBorder="1" applyAlignment="1">
      <alignment horizontal="center"/>
    </xf>
    <xf numFmtId="3" fontId="32" fillId="0" borderId="86" xfId="0" applyNumberFormat="1" applyFont="1" applyBorder="1" applyAlignment="1">
      <alignment horizontal="right"/>
    </xf>
    <xf numFmtId="3" fontId="31" fillId="0" borderId="86" xfId="0" applyNumberFormat="1" applyFont="1" applyBorder="1" applyAlignment="1">
      <alignment/>
    </xf>
    <xf numFmtId="3" fontId="23" fillId="0" borderId="0" xfId="0" applyNumberFormat="1" applyFont="1" applyAlignment="1">
      <alignment horizontal="center"/>
    </xf>
    <xf numFmtId="3" fontId="30" fillId="0" borderId="64" xfId="0" applyNumberFormat="1" applyFont="1" applyBorder="1" applyAlignment="1">
      <alignment horizontal="right"/>
    </xf>
    <xf numFmtId="0" fontId="53" fillId="0" borderId="34" xfId="57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53" fillId="0" borderId="24" xfId="57" applyFont="1" applyFill="1" applyBorder="1" applyAlignment="1">
      <alignment horizontal="center" vertical="center" wrapText="1"/>
      <protection/>
    </xf>
    <xf numFmtId="0" fontId="53" fillId="0" borderId="34" xfId="0" applyFont="1" applyFill="1" applyBorder="1" applyAlignment="1">
      <alignment horizontal="center" vertical="center" wrapText="1"/>
    </xf>
    <xf numFmtId="0" fontId="53" fillId="0" borderId="24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3" fontId="24" fillId="0" borderId="0" xfId="0" applyNumberFormat="1" applyFont="1" applyBorder="1" applyAlignment="1">
      <alignment horizontal="right"/>
    </xf>
    <xf numFmtId="3" fontId="23" fillId="0" borderId="88" xfId="0" applyNumberFormat="1" applyFont="1" applyBorder="1" applyAlignment="1">
      <alignment horizontal="center"/>
    </xf>
    <xf numFmtId="3" fontId="23" fillId="0" borderId="87" xfId="0" applyNumberFormat="1" applyFont="1" applyBorder="1" applyAlignment="1">
      <alignment horizontal="center"/>
    </xf>
    <xf numFmtId="3" fontId="24" fillId="0" borderId="36" xfId="0" applyNumberFormat="1" applyFont="1" applyBorder="1" applyAlignment="1">
      <alignment horizontal="right"/>
    </xf>
    <xf numFmtId="0" fontId="0" fillId="0" borderId="46" xfId="0" applyBorder="1" applyAlignment="1">
      <alignment/>
    </xf>
    <xf numFmtId="3" fontId="24" fillId="0" borderId="26" xfId="0" applyNumberFormat="1" applyFont="1" applyFill="1" applyBorder="1" applyAlignment="1">
      <alignment horizontal="right"/>
    </xf>
    <xf numFmtId="3" fontId="23" fillId="0" borderId="26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 horizontal="right"/>
    </xf>
    <xf numFmtId="3" fontId="24" fillId="0" borderId="26" xfId="0" applyNumberFormat="1" applyFont="1" applyBorder="1" applyAlignment="1">
      <alignment/>
    </xf>
    <xf numFmtId="3" fontId="23" fillId="0" borderId="62" xfId="0" applyNumberFormat="1" applyFont="1" applyBorder="1" applyAlignment="1">
      <alignment horizontal="right"/>
    </xf>
    <xf numFmtId="3" fontId="23" fillId="0" borderId="20" xfId="0" applyNumberFormat="1" applyFont="1" applyBorder="1" applyAlignment="1">
      <alignment horizontal="right"/>
    </xf>
    <xf numFmtId="0" fontId="23" fillId="0" borderId="54" xfId="0" applyFont="1" applyBorder="1" applyAlignment="1">
      <alignment horizontal="center"/>
    </xf>
    <xf numFmtId="3" fontId="33" fillId="0" borderId="0" xfId="0" applyNumberFormat="1" applyFont="1" applyAlignment="1">
      <alignment/>
    </xf>
    <xf numFmtId="3" fontId="41" fillId="0" borderId="0" xfId="0" applyNumberFormat="1" applyFont="1" applyAlignment="1">
      <alignment/>
    </xf>
    <xf numFmtId="3" fontId="34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44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24" fillId="0" borderId="0" xfId="0" applyNumberFormat="1" applyFont="1" applyAlignment="1">
      <alignment/>
    </xf>
    <xf numFmtId="3" fontId="24" fillId="0" borderId="0" xfId="0" applyNumberFormat="1" applyFont="1" applyBorder="1" applyAlignment="1">
      <alignment/>
    </xf>
    <xf numFmtId="3" fontId="23" fillId="0" borderId="47" xfId="0" applyNumberFormat="1" applyFont="1" applyFill="1" applyBorder="1" applyAlignment="1">
      <alignment horizontal="center"/>
    </xf>
    <xf numFmtId="3" fontId="23" fillId="0" borderId="47" xfId="0" applyNumberFormat="1" applyFont="1" applyFill="1" applyBorder="1" applyAlignment="1">
      <alignment horizontal="center" wrapText="1"/>
    </xf>
    <xf numFmtId="3" fontId="23" fillId="0" borderId="47" xfId="0" applyNumberFormat="1" applyFont="1" applyBorder="1" applyAlignment="1">
      <alignment horizontal="center"/>
    </xf>
    <xf numFmtId="3" fontId="23" fillId="0" borderId="104" xfId="0" applyNumberFormat="1" applyFont="1" applyFill="1" applyBorder="1" applyAlignment="1">
      <alignment horizontal="center" wrapText="1"/>
    </xf>
    <xf numFmtId="3" fontId="23" fillId="0" borderId="92" xfId="0" applyNumberFormat="1" applyFont="1" applyBorder="1" applyAlignment="1">
      <alignment horizontal="center"/>
    </xf>
    <xf numFmtId="3" fontId="23" fillId="0" borderId="55" xfId="0" applyNumberFormat="1" applyFont="1" applyFill="1" applyBorder="1" applyAlignment="1">
      <alignment horizontal="center"/>
    </xf>
    <xf numFmtId="3" fontId="23" fillId="0" borderId="55" xfId="0" applyNumberFormat="1" applyFont="1" applyFill="1" applyBorder="1" applyAlignment="1">
      <alignment horizontal="center" wrapText="1"/>
    </xf>
    <xf numFmtId="3" fontId="23" fillId="0" borderId="103" xfId="0" applyNumberFormat="1" applyFont="1" applyFill="1" applyBorder="1" applyAlignment="1">
      <alignment horizontal="center" wrapText="1"/>
    </xf>
    <xf numFmtId="3" fontId="23" fillId="0" borderId="61" xfId="0" applyNumberFormat="1" applyFont="1" applyBorder="1" applyAlignment="1">
      <alignment horizontal="center"/>
    </xf>
    <xf numFmtId="3" fontId="23" fillId="0" borderId="61" xfId="0" applyNumberFormat="1" applyFont="1" applyFill="1" applyBorder="1" applyAlignment="1">
      <alignment horizontal="center" wrapText="1"/>
    </xf>
    <xf numFmtId="3" fontId="23" fillId="0" borderId="31" xfId="0" applyNumberFormat="1" applyFont="1" applyFill="1" applyBorder="1" applyAlignment="1">
      <alignment horizontal="center" wrapText="1"/>
    </xf>
    <xf numFmtId="3" fontId="24" fillId="0" borderId="31" xfId="0" applyNumberFormat="1" applyFont="1" applyFill="1" applyBorder="1" applyAlignment="1">
      <alignment horizontal="center" wrapText="1"/>
    </xf>
    <xf numFmtId="3" fontId="23" fillId="0" borderId="106" xfId="0" applyNumberFormat="1" applyFont="1" applyFill="1" applyBorder="1" applyAlignment="1">
      <alignment horizontal="center" wrapText="1"/>
    </xf>
    <xf numFmtId="3" fontId="24" fillId="0" borderId="33" xfId="0" applyNumberFormat="1" applyFont="1" applyFill="1" applyBorder="1" applyAlignment="1">
      <alignment horizontal="center" wrapText="1"/>
    </xf>
    <xf numFmtId="3" fontId="23" fillId="0" borderId="12" xfId="0" applyNumberFormat="1" applyFont="1" applyBorder="1" applyAlignment="1">
      <alignment horizontal="right"/>
    </xf>
    <xf numFmtId="3" fontId="32" fillId="0" borderId="25" xfId="0" applyNumberFormat="1" applyFont="1" applyBorder="1" applyAlignment="1">
      <alignment/>
    </xf>
    <xf numFmtId="3" fontId="32" fillId="0" borderId="26" xfId="0" applyNumberFormat="1" applyFont="1" applyBorder="1" applyAlignment="1">
      <alignment/>
    </xf>
    <xf numFmtId="3" fontId="24" fillId="0" borderId="15" xfId="0" applyNumberFormat="1" applyFont="1" applyFill="1" applyBorder="1" applyAlignment="1">
      <alignment horizontal="right" wrapText="1"/>
    </xf>
    <xf numFmtId="3" fontId="26" fillId="0" borderId="19" xfId="0" applyNumberFormat="1" applyFont="1" applyFill="1" applyBorder="1" applyAlignment="1">
      <alignment horizontal="right" wrapText="1"/>
    </xf>
    <xf numFmtId="3" fontId="23" fillId="0" borderId="19" xfId="0" applyNumberFormat="1" applyFont="1" applyFill="1" applyBorder="1" applyAlignment="1">
      <alignment horizontal="right" wrapText="1"/>
    </xf>
    <xf numFmtId="3" fontId="23" fillId="0" borderId="20" xfId="0" applyNumberFormat="1" applyFont="1" applyFill="1" applyBorder="1" applyAlignment="1">
      <alignment horizontal="right"/>
    </xf>
    <xf numFmtId="3" fontId="39" fillId="0" borderId="35" xfId="0" applyNumberFormat="1" applyFont="1" applyFill="1" applyBorder="1" applyAlignment="1">
      <alignment horizontal="right" wrapText="1"/>
    </xf>
    <xf numFmtId="3" fontId="39" fillId="0" borderId="35" xfId="0" applyNumberFormat="1" applyFont="1" applyFill="1" applyBorder="1" applyAlignment="1">
      <alignment horizontal="center" wrapText="1"/>
    </xf>
    <xf numFmtId="3" fontId="24" fillId="0" borderId="35" xfId="0" applyNumberFormat="1" applyFont="1" applyFill="1" applyBorder="1" applyAlignment="1">
      <alignment horizontal="center" wrapText="1"/>
    </xf>
    <xf numFmtId="3" fontId="23" fillId="0" borderId="36" xfId="0" applyNumberFormat="1" applyFont="1" applyFill="1" applyBorder="1" applyAlignment="1">
      <alignment horizontal="right"/>
    </xf>
    <xf numFmtId="3" fontId="24" fillId="0" borderId="25" xfId="0" applyNumberFormat="1" applyFont="1" applyFill="1" applyBorder="1" applyAlignment="1">
      <alignment horizontal="right" wrapText="1"/>
    </xf>
    <xf numFmtId="3" fontId="24" fillId="0" borderId="28" xfId="0" applyNumberFormat="1" applyFont="1" applyFill="1" applyBorder="1" applyAlignment="1">
      <alignment horizontal="right" wrapText="1"/>
    </xf>
    <xf numFmtId="3" fontId="24" fillId="0" borderId="29" xfId="0" applyNumberFormat="1" applyFont="1" applyFill="1" applyBorder="1" applyAlignment="1">
      <alignment horizontal="right"/>
    </xf>
    <xf numFmtId="3" fontId="39" fillId="0" borderId="19" xfId="0" applyNumberFormat="1" applyFont="1" applyFill="1" applyBorder="1" applyAlignment="1">
      <alignment horizontal="right" wrapText="1"/>
    </xf>
    <xf numFmtId="3" fontId="23" fillId="0" borderId="20" xfId="0" applyNumberFormat="1" applyFont="1" applyFill="1" applyBorder="1" applyAlignment="1">
      <alignment horizontal="right" wrapText="1"/>
    </xf>
    <xf numFmtId="3" fontId="24" fillId="0" borderId="19" xfId="0" applyNumberFormat="1" applyFont="1" applyFill="1" applyBorder="1" applyAlignment="1">
      <alignment horizontal="right" wrapText="1"/>
    </xf>
    <xf numFmtId="3" fontId="24" fillId="0" borderId="55" xfId="0" applyNumberFormat="1" applyFont="1" applyFill="1" applyBorder="1" applyAlignment="1">
      <alignment wrapText="1"/>
    </xf>
    <xf numFmtId="3" fontId="24" fillId="0" borderId="55" xfId="0" applyNumberFormat="1" applyFont="1" applyFill="1" applyBorder="1" applyAlignment="1">
      <alignment horizontal="right" wrapText="1"/>
    </xf>
    <xf numFmtId="3" fontId="23" fillId="0" borderId="19" xfId="0" applyNumberFormat="1" applyFont="1" applyFill="1" applyBorder="1" applyAlignment="1">
      <alignment horizontal="right"/>
    </xf>
    <xf numFmtId="0" fontId="24" fillId="0" borderId="54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left" wrapText="1"/>
    </xf>
    <xf numFmtId="3" fontId="24" fillId="0" borderId="33" xfId="0" applyNumberFormat="1" applyFont="1" applyBorder="1" applyAlignment="1">
      <alignment/>
    </xf>
    <xf numFmtId="0" fontId="31" fillId="0" borderId="25" xfId="0" applyFont="1" applyBorder="1" applyAlignment="1">
      <alignment horizontal="center"/>
    </xf>
    <xf numFmtId="3" fontId="31" fillId="0" borderId="25" xfId="0" applyNumberFormat="1" applyFont="1" applyBorder="1" applyAlignment="1">
      <alignment/>
    </xf>
    <xf numFmtId="3" fontId="31" fillId="0" borderId="26" xfId="0" applyNumberFormat="1" applyFont="1" applyBorder="1" applyAlignment="1">
      <alignment/>
    </xf>
    <xf numFmtId="0" fontId="32" fillId="0" borderId="25" xfId="43" applyFont="1" applyFill="1" applyBorder="1" applyAlignment="1" applyProtection="1">
      <alignment horizontal="left" wrapText="1"/>
      <protection/>
    </xf>
    <xf numFmtId="0" fontId="32" fillId="0" borderId="25" xfId="0" applyFont="1" applyBorder="1" applyAlignment="1">
      <alignment horizontal="center"/>
    </xf>
    <xf numFmtId="0" fontId="24" fillId="0" borderId="15" xfId="0" applyFont="1" applyFill="1" applyBorder="1" applyAlignment="1">
      <alignment horizontal="center" wrapText="1"/>
    </xf>
    <xf numFmtId="3" fontId="32" fillId="0" borderId="22" xfId="0" applyNumberFormat="1" applyFont="1" applyBorder="1" applyAlignment="1">
      <alignment/>
    </xf>
    <xf numFmtId="0" fontId="24" fillId="0" borderId="25" xfId="0" applyFont="1" applyFill="1" applyBorder="1" applyAlignment="1">
      <alignment horizontal="center" wrapText="1"/>
    </xf>
    <xf numFmtId="0" fontId="55" fillId="0" borderId="0" xfId="0" applyFont="1" applyAlignment="1">
      <alignment/>
    </xf>
    <xf numFmtId="3" fontId="31" fillId="0" borderId="0" xfId="0" applyNumberFormat="1" applyFont="1" applyAlignment="1">
      <alignment/>
    </xf>
    <xf numFmtId="3" fontId="13" fillId="0" borderId="107" xfId="0" applyNumberFormat="1" applyFont="1" applyBorder="1" applyAlignment="1">
      <alignment horizontal="center"/>
    </xf>
    <xf numFmtId="3" fontId="13" fillId="0" borderId="108" xfId="0" applyNumberFormat="1" applyFont="1" applyBorder="1" applyAlignment="1">
      <alignment horizontal="right"/>
    </xf>
    <xf numFmtId="3" fontId="13" fillId="0" borderId="102" xfId="0" applyNumberFormat="1" applyFont="1" applyBorder="1" applyAlignment="1">
      <alignment horizontal="center"/>
    </xf>
    <xf numFmtId="3" fontId="0" fillId="0" borderId="109" xfId="0" applyNumberFormat="1" applyBorder="1" applyAlignment="1">
      <alignment/>
    </xf>
    <xf numFmtId="3" fontId="0" fillId="0" borderId="78" xfId="0" applyNumberFormat="1" applyBorder="1" applyAlignment="1">
      <alignment/>
    </xf>
    <xf numFmtId="3" fontId="0" fillId="0" borderId="78" xfId="0" applyNumberFormat="1" applyFill="1" applyBorder="1" applyAlignment="1">
      <alignment/>
    </xf>
    <xf numFmtId="3" fontId="13" fillId="0" borderId="108" xfId="0" applyNumberFormat="1" applyFont="1" applyBorder="1" applyAlignment="1">
      <alignment/>
    </xf>
    <xf numFmtId="3" fontId="0" fillId="0" borderId="93" xfId="0" applyNumberFormat="1" applyBorder="1" applyAlignment="1">
      <alignment/>
    </xf>
    <xf numFmtId="3" fontId="13" fillId="0" borderId="110" xfId="0" applyNumberFormat="1" applyFont="1" applyBorder="1" applyAlignment="1">
      <alignment/>
    </xf>
    <xf numFmtId="3" fontId="13" fillId="0" borderId="111" xfId="0" applyNumberFormat="1" applyFont="1" applyBorder="1" applyAlignment="1">
      <alignment horizontal="right"/>
    </xf>
    <xf numFmtId="3" fontId="0" fillId="0" borderId="112" xfId="0" applyNumberFormat="1" applyBorder="1" applyAlignment="1">
      <alignment/>
    </xf>
    <xf numFmtId="3" fontId="0" fillId="0" borderId="113" xfId="0" applyNumberFormat="1" applyBorder="1" applyAlignment="1">
      <alignment/>
    </xf>
    <xf numFmtId="3" fontId="0" fillId="0" borderId="114" xfId="0" applyNumberFormat="1" applyBorder="1" applyAlignment="1">
      <alignment/>
    </xf>
    <xf numFmtId="3" fontId="13" fillId="0" borderId="111" xfId="0" applyNumberFormat="1" applyFont="1" applyBorder="1" applyAlignment="1">
      <alignment/>
    </xf>
    <xf numFmtId="0" fontId="0" fillId="0" borderId="95" xfId="0" applyFont="1" applyBorder="1" applyAlignment="1">
      <alignment/>
    </xf>
    <xf numFmtId="3" fontId="0" fillId="0" borderId="112" xfId="0" applyNumberFormat="1" applyFont="1" applyBorder="1" applyAlignment="1">
      <alignment horizontal="right"/>
    </xf>
    <xf numFmtId="0" fontId="0" fillId="0" borderId="96" xfId="0" applyFont="1" applyBorder="1" applyAlignment="1">
      <alignment/>
    </xf>
    <xf numFmtId="3" fontId="0" fillId="0" borderId="109" xfId="0" applyNumberFormat="1" applyFont="1" applyBorder="1" applyAlignment="1">
      <alignment horizontal="right"/>
    </xf>
    <xf numFmtId="0" fontId="0" fillId="0" borderId="77" xfId="0" applyFont="1" applyBorder="1" applyAlignment="1">
      <alignment/>
    </xf>
    <xf numFmtId="3" fontId="0" fillId="0" borderId="113" xfId="0" applyNumberFormat="1" applyFont="1" applyBorder="1" applyAlignment="1">
      <alignment horizontal="right"/>
    </xf>
    <xf numFmtId="0" fontId="0" fillId="0" borderId="68" xfId="0" applyFont="1" applyBorder="1" applyAlignment="1">
      <alignment/>
    </xf>
    <xf numFmtId="3" fontId="0" fillId="0" borderId="78" xfId="0" applyNumberFormat="1" applyFont="1" applyBorder="1" applyAlignment="1">
      <alignment horizontal="right"/>
    </xf>
    <xf numFmtId="3" fontId="13" fillId="0" borderId="60" xfId="0" applyNumberFormat="1" applyFont="1" applyBorder="1" applyAlignment="1">
      <alignment horizontal="right"/>
    </xf>
    <xf numFmtId="3" fontId="0" fillId="0" borderId="0" xfId="0" applyNumberFormat="1" applyBorder="1" applyAlignment="1">
      <alignment/>
    </xf>
    <xf numFmtId="3" fontId="13" fillId="0" borderId="61" xfId="0" applyNumberFormat="1" applyFont="1" applyBorder="1" applyAlignment="1">
      <alignment/>
    </xf>
    <xf numFmtId="3" fontId="0" fillId="0" borderId="22" xfId="0" applyNumberFormat="1" applyBorder="1" applyAlignment="1">
      <alignment/>
    </xf>
    <xf numFmtId="3" fontId="13" fillId="0" borderId="23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9" fillId="0" borderId="35" xfId="0" applyNumberFormat="1" applyFont="1" applyFill="1" applyBorder="1" applyAlignment="1">
      <alignment horizontal="center" vertical="center" wrapText="1"/>
    </xf>
    <xf numFmtId="164" fontId="9" fillId="0" borderId="90" xfId="0" applyNumberFormat="1" applyFont="1" applyFill="1" applyBorder="1" applyAlignment="1">
      <alignment vertical="center" wrapText="1"/>
    </xf>
    <xf numFmtId="3" fontId="36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center"/>
    </xf>
    <xf numFmtId="3" fontId="31" fillId="0" borderId="78" xfId="0" applyNumberFormat="1" applyFont="1" applyBorder="1" applyAlignment="1">
      <alignment horizontal="right"/>
    </xf>
    <xf numFmtId="3" fontId="31" fillId="0" borderId="80" xfId="0" applyNumberFormat="1" applyFont="1" applyBorder="1" applyAlignment="1">
      <alignment horizontal="right"/>
    </xf>
    <xf numFmtId="3" fontId="31" fillId="0" borderId="82" xfId="0" applyNumberFormat="1" applyFont="1" applyBorder="1" applyAlignment="1">
      <alignment horizontal="right"/>
    </xf>
    <xf numFmtId="3" fontId="32" fillId="0" borderId="83" xfId="0" applyNumberFormat="1" applyFont="1" applyBorder="1" applyAlignment="1">
      <alignment horizontal="right"/>
    </xf>
    <xf numFmtId="3" fontId="31" fillId="0" borderId="25" xfId="0" applyNumberFormat="1" applyFont="1" applyBorder="1" applyAlignment="1">
      <alignment horizontal="right"/>
    </xf>
    <xf numFmtId="3" fontId="31" fillId="0" borderId="28" xfId="0" applyNumberFormat="1" applyFont="1" applyBorder="1" applyAlignment="1">
      <alignment horizontal="right"/>
    </xf>
    <xf numFmtId="3" fontId="31" fillId="0" borderId="55" xfId="0" applyNumberFormat="1" applyFont="1" applyBorder="1" applyAlignment="1">
      <alignment horizontal="right"/>
    </xf>
    <xf numFmtId="164" fontId="19" fillId="0" borderId="62" xfId="0" applyNumberFormat="1" applyFont="1" applyFill="1" applyBorder="1" applyAlignment="1" applyProtection="1">
      <alignment vertical="center" wrapText="1"/>
      <protection locked="0"/>
    </xf>
    <xf numFmtId="164" fontId="8" fillId="24" borderId="20" xfId="0" applyNumberFormat="1" applyFont="1" applyFill="1" applyBorder="1" applyAlignment="1" applyProtection="1">
      <alignment vertical="center" wrapText="1"/>
      <protection locked="0"/>
    </xf>
    <xf numFmtId="3" fontId="20" fillId="0" borderId="35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40" xfId="0" applyFont="1" applyBorder="1" applyAlignment="1">
      <alignment/>
    </xf>
    <xf numFmtId="0" fontId="0" fillId="0" borderId="104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1" xfId="0" applyFont="1" applyBorder="1" applyAlignment="1">
      <alignment/>
    </xf>
    <xf numFmtId="3" fontId="21" fillId="27" borderId="17" xfId="0" applyNumberFormat="1" applyFont="1" applyFill="1" applyBorder="1" applyAlignment="1">
      <alignment/>
    </xf>
    <xf numFmtId="0" fontId="0" fillId="0" borderId="47" xfId="0" applyFont="1" applyBorder="1" applyAlignment="1">
      <alignment/>
    </xf>
    <xf numFmtId="164" fontId="0" fillId="27" borderId="20" xfId="0" applyNumberFormat="1" applyFont="1" applyFill="1" applyBorder="1" applyAlignment="1">
      <alignment/>
    </xf>
    <xf numFmtId="164" fontId="21" fillId="0" borderId="36" xfId="0" applyNumberFormat="1" applyFont="1" applyBorder="1" applyAlignment="1">
      <alignment/>
    </xf>
    <xf numFmtId="3" fontId="21" fillId="0" borderId="25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24" borderId="56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0" borderId="55" xfId="0" applyFont="1" applyBorder="1" applyAlignment="1">
      <alignment/>
    </xf>
    <xf numFmtId="0" fontId="0" fillId="0" borderId="62" xfId="0" applyFont="1" applyBorder="1" applyAlignment="1">
      <alignment/>
    </xf>
    <xf numFmtId="0" fontId="0" fillId="0" borderId="20" xfId="0" applyFont="1" applyBorder="1" applyAlignment="1">
      <alignment/>
    </xf>
    <xf numFmtId="0" fontId="20" fillId="0" borderId="36" xfId="0" applyNumberFormat="1" applyFont="1" applyBorder="1" applyAlignment="1">
      <alignment/>
    </xf>
    <xf numFmtId="0" fontId="41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41" fillId="0" borderId="0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33" fillId="0" borderId="0" xfId="0" applyFont="1" applyAlignment="1">
      <alignment horizontal="left"/>
    </xf>
    <xf numFmtId="0" fontId="24" fillId="0" borderId="46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13" fillId="0" borderId="26" xfId="0" applyFont="1" applyBorder="1" applyAlignment="1">
      <alignment/>
    </xf>
    <xf numFmtId="0" fontId="24" fillId="0" borderId="58" xfId="0" applyFont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4" fillId="0" borderId="58" xfId="0" applyFont="1" applyBorder="1" applyAlignment="1">
      <alignment horizontal="center"/>
    </xf>
    <xf numFmtId="0" fontId="24" fillId="0" borderId="58" xfId="0" applyFont="1" applyFill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13" fillId="0" borderId="29" xfId="0" applyFont="1" applyBorder="1" applyAlignment="1">
      <alignment/>
    </xf>
    <xf numFmtId="0" fontId="24" fillId="0" borderId="46" xfId="0" applyFont="1" applyBorder="1" applyAlignment="1">
      <alignment horizontal="center"/>
    </xf>
    <xf numFmtId="0" fontId="24" fillId="0" borderId="56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0" xfId="0" applyFont="1" applyBorder="1" applyAlignment="1">
      <alignment/>
    </xf>
    <xf numFmtId="0" fontId="32" fillId="24" borderId="33" xfId="0" applyFont="1" applyFill="1" applyBorder="1" applyAlignment="1">
      <alignment horizontal="center"/>
    </xf>
    <xf numFmtId="0" fontId="32" fillId="24" borderId="12" xfId="0" applyFont="1" applyFill="1" applyBorder="1" applyAlignment="1">
      <alignment/>
    </xf>
    <xf numFmtId="0" fontId="32" fillId="0" borderId="26" xfId="0" applyFont="1" applyBorder="1" applyAlignment="1">
      <alignment/>
    </xf>
    <xf numFmtId="0" fontId="23" fillId="0" borderId="66" xfId="0" applyFont="1" applyBorder="1" applyAlignment="1">
      <alignment horizontal="left"/>
    </xf>
    <xf numFmtId="0" fontId="24" fillId="0" borderId="67" xfId="0" applyFont="1" applyBorder="1" applyAlignment="1">
      <alignment horizontal="left"/>
    </xf>
    <xf numFmtId="0" fontId="23" fillId="0" borderId="67" xfId="0" applyFont="1" applyBorder="1" applyAlignment="1">
      <alignment horizontal="left"/>
    </xf>
    <xf numFmtId="0" fontId="23" fillId="0" borderId="68" xfId="0" applyFont="1" applyBorder="1" applyAlignment="1">
      <alignment horizontal="left"/>
    </xf>
    <xf numFmtId="0" fontId="31" fillId="0" borderId="26" xfId="0" applyFont="1" applyBorder="1" applyAlignment="1">
      <alignment/>
    </xf>
    <xf numFmtId="0" fontId="23" fillId="0" borderId="66" xfId="0" applyFont="1" applyBorder="1" applyAlignment="1">
      <alignment horizontal="left" indent="3"/>
    </xf>
    <xf numFmtId="0" fontId="32" fillId="0" borderId="25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32" fillId="0" borderId="26" xfId="0" applyFont="1" applyBorder="1" applyAlignment="1">
      <alignment/>
    </xf>
    <xf numFmtId="0" fontId="0" fillId="0" borderId="66" xfId="0" applyBorder="1" applyAlignment="1">
      <alignment/>
    </xf>
    <xf numFmtId="0" fontId="24" fillId="0" borderId="67" xfId="0" applyFont="1" applyFill="1" applyBorder="1" applyAlignment="1">
      <alignment/>
    </xf>
    <xf numFmtId="0" fontId="32" fillId="0" borderId="50" xfId="0" applyFont="1" applyBorder="1" applyAlignment="1">
      <alignment horizontal="left" indent="3"/>
    </xf>
    <xf numFmtId="0" fontId="24" fillId="0" borderId="65" xfId="0" applyFont="1" applyBorder="1" applyAlignment="1">
      <alignment/>
    </xf>
    <xf numFmtId="0" fontId="24" fillId="0" borderId="96" xfId="0" applyFont="1" applyBorder="1" applyAlignment="1">
      <alignment/>
    </xf>
    <xf numFmtId="0" fontId="23" fillId="0" borderId="46" xfId="0" applyFont="1" applyBorder="1" applyAlignment="1">
      <alignment horizontal="center"/>
    </xf>
    <xf numFmtId="0" fontId="31" fillId="0" borderId="36" xfId="0" applyFont="1" applyBorder="1" applyAlignment="1">
      <alignment/>
    </xf>
    <xf numFmtId="0" fontId="0" fillId="0" borderId="13" xfId="0" applyBorder="1" applyAlignment="1">
      <alignment/>
    </xf>
    <xf numFmtId="0" fontId="24" fillId="0" borderId="42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43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/>
    </xf>
    <xf numFmtId="0" fontId="23" fillId="24" borderId="45" xfId="0" applyFont="1" applyFill="1" applyBorder="1" applyAlignment="1">
      <alignment horizontal="center"/>
    </xf>
    <xf numFmtId="0" fontId="31" fillId="24" borderId="20" xfId="0" applyFont="1" applyFill="1" applyBorder="1" applyAlignment="1">
      <alignment/>
    </xf>
    <xf numFmtId="0" fontId="23" fillId="0" borderId="46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3" fillId="0" borderId="66" xfId="0" applyFont="1" applyBorder="1" applyAlignment="1">
      <alignment horizontal="left" indent="3"/>
    </xf>
    <xf numFmtId="0" fontId="24" fillId="0" borderId="15" xfId="0" applyFont="1" applyBorder="1" applyAlignment="1">
      <alignment horizontal="center"/>
    </xf>
    <xf numFmtId="0" fontId="23" fillId="24" borderId="53" xfId="0" applyFont="1" applyFill="1" applyBorder="1" applyAlignment="1">
      <alignment horizontal="center"/>
    </xf>
    <xf numFmtId="0" fontId="32" fillId="24" borderId="47" xfId="0" applyFont="1" applyFill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right"/>
    </xf>
    <xf numFmtId="0" fontId="1" fillId="0" borderId="50" xfId="0" applyFont="1" applyBorder="1" applyAlignment="1">
      <alignment horizontal="left" vertical="center" wrapText="1" indent="1"/>
    </xf>
    <xf numFmtId="164" fontId="1" fillId="0" borderId="35" xfId="0" applyNumberFormat="1" applyFont="1" applyBorder="1" applyAlignment="1" applyProtection="1">
      <alignment vertical="center" wrapText="1"/>
      <protection locked="0"/>
    </xf>
    <xf numFmtId="3" fontId="20" fillId="0" borderId="15" xfId="0" applyNumberFormat="1" applyFont="1" applyBorder="1" applyAlignment="1">
      <alignment/>
    </xf>
    <xf numFmtId="3" fontId="9" fillId="0" borderId="26" xfId="0" applyNumberFormat="1" applyFont="1" applyFill="1" applyBorder="1" applyAlignment="1" applyProtection="1">
      <alignment vertical="center" wrapText="1"/>
      <protection locked="0"/>
    </xf>
    <xf numFmtId="3" fontId="9" fillId="0" borderId="36" xfId="0" applyNumberFormat="1" applyFont="1" applyFill="1" applyBorder="1" applyAlignment="1" applyProtection="1">
      <alignment vertical="center" wrapText="1"/>
      <protection locked="0"/>
    </xf>
    <xf numFmtId="14" fontId="0" fillId="0" borderId="0" xfId="0" applyNumberFormat="1" applyAlignment="1">
      <alignment/>
    </xf>
    <xf numFmtId="0" fontId="24" fillId="0" borderId="103" xfId="0" applyFont="1" applyBorder="1" applyAlignment="1">
      <alignment/>
    </xf>
    <xf numFmtId="0" fontId="31" fillId="0" borderId="35" xfId="0" applyFont="1" applyBorder="1" applyAlignment="1">
      <alignment horizontal="center"/>
    </xf>
    <xf numFmtId="0" fontId="3" fillId="0" borderId="4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3" fontId="23" fillId="0" borderId="55" xfId="0" applyNumberFormat="1" applyFont="1" applyFill="1" applyBorder="1" applyAlignment="1">
      <alignment horizontal="right" wrapText="1"/>
    </xf>
    <xf numFmtId="3" fontId="23" fillId="0" borderId="62" xfId="0" applyNumberFormat="1" applyFont="1" applyFill="1" applyBorder="1" applyAlignment="1">
      <alignment horizontal="right"/>
    </xf>
    <xf numFmtId="0" fontId="3" fillId="0" borderId="88" xfId="57" applyFont="1" applyFill="1" applyBorder="1" applyAlignment="1">
      <alignment horizontal="center" vertical="center" wrapText="1"/>
      <protection/>
    </xf>
    <xf numFmtId="0" fontId="17" fillId="0" borderId="88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/>
    </xf>
    <xf numFmtId="0" fontId="0" fillId="0" borderId="0" xfId="0" applyFont="1" applyAlignment="1">
      <alignment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right" vertical="center"/>
    </xf>
    <xf numFmtId="0" fontId="32" fillId="0" borderId="63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4" fillId="0" borderId="51" xfId="0" applyFont="1" applyBorder="1" applyAlignment="1">
      <alignment/>
    </xf>
    <xf numFmtId="0" fontId="24" fillId="0" borderId="69" xfId="0" applyFont="1" applyBorder="1" applyAlignment="1">
      <alignment/>
    </xf>
    <xf numFmtId="0" fontId="23" fillId="0" borderId="63" xfId="0" applyFont="1" applyBorder="1" applyAlignment="1">
      <alignment/>
    </xf>
    <xf numFmtId="0" fontId="24" fillId="0" borderId="64" xfId="0" applyFont="1" applyBorder="1" applyAlignment="1">
      <alignment horizontal="right"/>
    </xf>
    <xf numFmtId="0" fontId="24" fillId="0" borderId="22" xfId="0" applyFont="1" applyBorder="1" applyAlignment="1">
      <alignment/>
    </xf>
    <xf numFmtId="0" fontId="24" fillId="0" borderId="22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50" xfId="0" applyFont="1" applyBorder="1" applyAlignment="1">
      <alignment/>
    </xf>
    <xf numFmtId="0" fontId="27" fillId="0" borderId="35" xfId="0" applyFont="1" applyBorder="1" applyAlignment="1">
      <alignment horizontal="center"/>
    </xf>
    <xf numFmtId="0" fontId="24" fillId="0" borderId="59" xfId="0" applyFont="1" applyFill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65" xfId="0" applyBorder="1" applyAlignment="1">
      <alignment/>
    </xf>
    <xf numFmtId="0" fontId="31" fillId="0" borderId="38" xfId="0" applyFont="1" applyBorder="1" applyAlignment="1">
      <alignment horizontal="left"/>
    </xf>
    <xf numFmtId="3" fontId="31" fillId="0" borderId="73" xfId="0" applyNumberFormat="1" applyFont="1" applyBorder="1" applyAlignment="1">
      <alignment/>
    </xf>
    <xf numFmtId="3" fontId="31" fillId="0" borderId="74" xfId="0" applyNumberFormat="1" applyFont="1" applyBorder="1" applyAlignment="1">
      <alignment horizontal="right"/>
    </xf>
    <xf numFmtId="3" fontId="31" fillId="0" borderId="74" xfId="0" applyNumberFormat="1" applyFont="1" applyBorder="1" applyAlignment="1">
      <alignment/>
    </xf>
    <xf numFmtId="3" fontId="31" fillId="0" borderId="91" xfId="0" applyNumberFormat="1" applyFont="1" applyBorder="1" applyAlignment="1">
      <alignment/>
    </xf>
    <xf numFmtId="0" fontId="32" fillId="0" borderId="64" xfId="0" applyFont="1" applyBorder="1" applyAlignment="1">
      <alignment horizontal="left"/>
    </xf>
    <xf numFmtId="3" fontId="31" fillId="0" borderId="87" xfId="0" applyNumberFormat="1" applyFont="1" applyBorder="1" applyAlignment="1">
      <alignment/>
    </xf>
    <xf numFmtId="3" fontId="31" fillId="0" borderId="90" xfId="0" applyNumberFormat="1" applyFont="1" applyBorder="1" applyAlignment="1">
      <alignment/>
    </xf>
    <xf numFmtId="3" fontId="13" fillId="0" borderId="86" xfId="0" applyNumberFormat="1" applyFont="1" applyBorder="1" applyAlignment="1">
      <alignment/>
    </xf>
    <xf numFmtId="0" fontId="0" fillId="0" borderId="86" xfId="0" applyBorder="1" applyAlignment="1">
      <alignment/>
    </xf>
    <xf numFmtId="0" fontId="13" fillId="0" borderId="22" xfId="0" applyFont="1" applyBorder="1" applyAlignment="1">
      <alignment/>
    </xf>
    <xf numFmtId="0" fontId="32" fillId="24" borderId="32" xfId="0" applyFont="1" applyFill="1" applyBorder="1" applyAlignment="1">
      <alignment/>
    </xf>
    <xf numFmtId="0" fontId="9" fillId="0" borderId="96" xfId="0" applyFont="1" applyFill="1" applyBorder="1" applyAlignment="1">
      <alignment horizontal="center" vertical="center" wrapText="1"/>
    </xf>
    <xf numFmtId="164" fontId="56" fillId="0" borderId="36" xfId="0" applyNumberFormat="1" applyFont="1" applyFill="1" applyBorder="1" applyAlignment="1" applyProtection="1">
      <alignment vertical="center" wrapText="1"/>
      <protection locked="0"/>
    </xf>
    <xf numFmtId="0" fontId="56" fillId="0" borderId="25" xfId="0" applyFont="1" applyFill="1" applyBorder="1" applyAlignment="1">
      <alignment horizontal="left" vertical="center" wrapText="1" indent="1"/>
    </xf>
    <xf numFmtId="0" fontId="57" fillId="0" borderId="36" xfId="0" applyNumberFormat="1" applyFont="1" applyBorder="1" applyAlignment="1">
      <alignment/>
    </xf>
    <xf numFmtId="0" fontId="32" fillId="0" borderId="87" xfId="0" applyFont="1" applyBorder="1" applyAlignment="1">
      <alignment horizontal="center"/>
    </xf>
    <xf numFmtId="0" fontId="32" fillId="0" borderId="64" xfId="0" applyFont="1" applyBorder="1" applyAlignment="1">
      <alignment horizontal="left"/>
    </xf>
    <xf numFmtId="3" fontId="32" fillId="0" borderId="30" xfId="0" applyNumberFormat="1" applyFont="1" applyBorder="1" applyAlignment="1">
      <alignment/>
    </xf>
    <xf numFmtId="0" fontId="19" fillId="24" borderId="45" xfId="0" applyFont="1" applyFill="1" applyBorder="1" applyAlignment="1">
      <alignment horizontal="left" vertical="center" wrapText="1" indent="1"/>
    </xf>
    <xf numFmtId="0" fontId="19" fillId="24" borderId="58" xfId="0" applyFont="1" applyFill="1" applyBorder="1" applyAlignment="1">
      <alignment horizontal="left" vertical="center" wrapText="1" indent="1"/>
    </xf>
    <xf numFmtId="164" fontId="19" fillId="24" borderId="74" xfId="0" applyNumberFormat="1" applyFont="1" applyFill="1" applyBorder="1" applyAlignment="1" applyProtection="1">
      <alignment vertical="center" wrapText="1"/>
      <protection locked="0"/>
    </xf>
    <xf numFmtId="0" fontId="8" fillId="0" borderId="25" xfId="0" applyFont="1" applyFill="1" applyBorder="1" applyAlignment="1">
      <alignment horizontal="left" vertical="center" wrapText="1" indent="1"/>
    </xf>
    <xf numFmtId="164" fontId="19" fillId="0" borderId="26" xfId="0" applyNumberFormat="1" applyFont="1" applyFill="1" applyBorder="1" applyAlignment="1" applyProtection="1">
      <alignment vertical="center" wrapText="1"/>
      <protection locked="0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164" fontId="8" fillId="24" borderId="86" xfId="0" applyNumberFormat="1" applyFont="1" applyFill="1" applyBorder="1" applyAlignment="1">
      <alignment vertical="center" wrapText="1"/>
    </xf>
    <xf numFmtId="164" fontId="19" fillId="24" borderId="88" xfId="0" applyNumberFormat="1" applyFont="1" applyFill="1" applyBorder="1" applyAlignment="1">
      <alignment vertical="center" wrapText="1"/>
    </xf>
    <xf numFmtId="0" fontId="19" fillId="24" borderId="39" xfId="0" applyFont="1" applyFill="1" applyBorder="1" applyAlignment="1">
      <alignment horizontal="left" vertical="center" wrapText="1" inden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 indent="1"/>
    </xf>
    <xf numFmtId="3" fontId="8" fillId="0" borderId="12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Fill="1" applyBorder="1" applyAlignment="1">
      <alignment/>
    </xf>
    <xf numFmtId="3" fontId="6" fillId="0" borderId="44" xfId="0" applyNumberFormat="1" applyFont="1" applyFill="1" applyBorder="1" applyAlignment="1">
      <alignment/>
    </xf>
    <xf numFmtId="3" fontId="6" fillId="0" borderId="44" xfId="0" applyNumberFormat="1" applyFont="1" applyFill="1" applyBorder="1" applyAlignment="1">
      <alignment horizontal="right"/>
    </xf>
    <xf numFmtId="0" fontId="11" fillId="0" borderId="93" xfId="0" applyFont="1" applyBorder="1" applyAlignment="1">
      <alignment horizontal="right"/>
    </xf>
    <xf numFmtId="3" fontId="28" fillId="0" borderId="41" xfId="0" applyNumberFormat="1" applyFont="1" applyBorder="1" applyAlignment="1">
      <alignment/>
    </xf>
    <xf numFmtId="0" fontId="0" fillId="0" borderId="68" xfId="0" applyBorder="1" applyAlignment="1">
      <alignment horizontal="center"/>
    </xf>
    <xf numFmtId="0" fontId="13" fillId="0" borderId="103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1" fillId="0" borderId="69" xfId="0" applyFont="1" applyBorder="1" applyAlignment="1">
      <alignment horizontal="left"/>
    </xf>
    <xf numFmtId="0" fontId="31" fillId="0" borderId="70" xfId="0" applyFont="1" applyBorder="1" applyAlignment="1">
      <alignment horizontal="left"/>
    </xf>
    <xf numFmtId="0" fontId="31" fillId="0" borderId="58" xfId="0" applyFont="1" applyBorder="1" applyAlignment="1">
      <alignment horizontal="left"/>
    </xf>
    <xf numFmtId="0" fontId="31" fillId="0" borderId="67" xfId="0" applyFont="1" applyBorder="1" applyAlignment="1">
      <alignment horizontal="left"/>
    </xf>
    <xf numFmtId="0" fontId="31" fillId="0" borderId="68" xfId="0" applyFont="1" applyBorder="1" applyAlignment="1">
      <alignment horizontal="left"/>
    </xf>
    <xf numFmtId="0" fontId="31" fillId="0" borderId="28" xfId="0" applyFont="1" applyBorder="1" applyAlignment="1">
      <alignment horizontal="left"/>
    </xf>
    <xf numFmtId="0" fontId="31" fillId="0" borderId="59" xfId="0" applyFont="1" applyBorder="1" applyAlignment="1">
      <alignment horizontal="left"/>
    </xf>
    <xf numFmtId="0" fontId="31" fillId="0" borderId="56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03" xfId="0" applyFont="1" applyBorder="1" applyAlignment="1">
      <alignment/>
    </xf>
    <xf numFmtId="0" fontId="31" fillId="0" borderId="101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left"/>
    </xf>
    <xf numFmtId="0" fontId="32" fillId="0" borderId="115" xfId="0" applyFont="1" applyBorder="1" applyAlignment="1">
      <alignment horizontal="left"/>
    </xf>
    <xf numFmtId="0" fontId="32" fillId="0" borderId="116" xfId="0" applyFont="1" applyBorder="1" applyAlignment="1">
      <alignment horizontal="left"/>
    </xf>
    <xf numFmtId="0" fontId="32" fillId="0" borderId="84" xfId="0" applyFont="1" applyBorder="1" applyAlignment="1">
      <alignment horizontal="left"/>
    </xf>
    <xf numFmtId="0" fontId="31" fillId="0" borderId="117" xfId="0" applyFont="1" applyBorder="1" applyAlignment="1">
      <alignment horizontal="center" vertical="center" wrapText="1"/>
    </xf>
    <xf numFmtId="0" fontId="31" fillId="0" borderId="35" xfId="0" applyFont="1" applyBorder="1" applyAlignment="1">
      <alignment horizontal="center" vertical="center" wrapText="1"/>
    </xf>
    <xf numFmtId="0" fontId="31" fillId="0" borderId="94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2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7" fillId="0" borderId="88" xfId="56" applyFont="1" applyFill="1" applyBorder="1" applyAlignment="1" applyProtection="1">
      <alignment horizontal="center" vertical="center" wrapText="1"/>
      <protection/>
    </xf>
    <xf numFmtId="0" fontId="31" fillId="0" borderId="87" xfId="0" applyFont="1" applyFill="1" applyBorder="1" applyAlignment="1">
      <alignment vertical="center"/>
    </xf>
    <xf numFmtId="0" fontId="7" fillId="0" borderId="57" xfId="56" applyFont="1" applyFill="1" applyBorder="1" applyAlignment="1" applyProtection="1">
      <alignment horizontal="center" vertical="center" wrapText="1"/>
      <protection/>
    </xf>
    <xf numFmtId="0" fontId="31" fillId="0" borderId="63" xfId="0" applyFont="1" applyFill="1" applyBorder="1" applyAlignment="1">
      <alignment vertical="center"/>
    </xf>
    <xf numFmtId="0" fontId="3" fillId="0" borderId="57" xfId="56" applyFont="1" applyFill="1" applyBorder="1" applyAlignment="1" applyProtection="1">
      <alignment horizontal="center" vertical="center" wrapText="1"/>
      <protection/>
    </xf>
    <xf numFmtId="0" fontId="0" fillId="0" borderId="63" xfId="0" applyFont="1" applyFill="1" applyBorder="1" applyAlignment="1">
      <alignment horizontal="center" wrapText="1"/>
    </xf>
    <xf numFmtId="0" fontId="32" fillId="0" borderId="88" xfId="0" applyFont="1" applyFill="1" applyBorder="1" applyAlignment="1">
      <alignment horizontal="center" wrapText="1"/>
    </xf>
    <xf numFmtId="0" fontId="32" fillId="0" borderId="87" xfId="0" applyFont="1" applyFill="1" applyBorder="1" applyAlignment="1">
      <alignment horizontal="center" wrapText="1"/>
    </xf>
    <xf numFmtId="164" fontId="32" fillId="0" borderId="0" xfId="0" applyNumberFormat="1" applyFont="1" applyFill="1" applyBorder="1" applyAlignment="1">
      <alignment horizontal="right" vertical="center"/>
    </xf>
    <xf numFmtId="0" fontId="32" fillId="0" borderId="48" xfId="0" applyFont="1" applyFill="1" applyBorder="1" applyAlignment="1">
      <alignment horizontal="center" wrapText="1"/>
    </xf>
    <xf numFmtId="0" fontId="32" fillId="0" borderId="32" xfId="0" applyFont="1" applyFill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3" fontId="31" fillId="0" borderId="118" xfId="0" applyNumberFormat="1" applyFont="1" applyBorder="1" applyAlignment="1">
      <alignment horizontal="center" vertical="center" wrapText="1"/>
    </xf>
    <xf numFmtId="3" fontId="31" fillId="0" borderId="109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31" fillId="0" borderId="118" xfId="0" applyFont="1" applyBorder="1" applyAlignment="1">
      <alignment horizontal="center" vertical="center" wrapText="1"/>
    </xf>
    <xf numFmtId="0" fontId="31" fillId="0" borderId="109" xfId="0" applyFont="1" applyBorder="1" applyAlignment="1">
      <alignment horizontal="center" vertical="center" wrapText="1"/>
    </xf>
    <xf numFmtId="0" fontId="31" fillId="0" borderId="119" xfId="0" applyFont="1" applyBorder="1" applyAlignment="1">
      <alignment horizontal="center" vertical="center" wrapText="1"/>
    </xf>
    <xf numFmtId="0" fontId="31" fillId="0" borderId="95" xfId="0" applyFont="1" applyBorder="1" applyAlignment="1">
      <alignment horizontal="center" vertical="center" wrapText="1"/>
    </xf>
    <xf numFmtId="0" fontId="31" fillId="0" borderId="120" xfId="0" applyFont="1" applyBorder="1" applyAlignment="1">
      <alignment horizontal="center" vertical="center"/>
    </xf>
    <xf numFmtId="0" fontId="31" fillId="0" borderId="121" xfId="0" applyFont="1" applyBorder="1" applyAlignment="1">
      <alignment horizontal="center" vertical="center"/>
    </xf>
    <xf numFmtId="0" fontId="31" fillId="0" borderId="122" xfId="0" applyFont="1" applyBorder="1" applyAlignment="1">
      <alignment horizontal="center" vertical="center"/>
    </xf>
    <xf numFmtId="0" fontId="31" fillId="0" borderId="46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96" xfId="0" applyFont="1" applyBorder="1" applyAlignment="1">
      <alignment horizontal="center" vertical="center"/>
    </xf>
    <xf numFmtId="0" fontId="31" fillId="0" borderId="58" xfId="0" applyFont="1" applyBorder="1" applyAlignment="1">
      <alignment/>
    </xf>
    <xf numFmtId="0" fontId="31" fillId="0" borderId="67" xfId="0" applyFont="1" applyBorder="1" applyAlignment="1">
      <alignment/>
    </xf>
    <xf numFmtId="0" fontId="31" fillId="0" borderId="68" xfId="0" applyFont="1" applyBorder="1" applyAlignment="1">
      <alignment/>
    </xf>
    <xf numFmtId="0" fontId="3" fillId="0" borderId="4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9" xfId="57" applyFont="1" applyFill="1" applyBorder="1" applyAlignment="1">
      <alignment horizontal="center" vertical="center" wrapText="1"/>
      <protection/>
    </xf>
    <xf numFmtId="0" fontId="3" fillId="0" borderId="53" xfId="57" applyFont="1" applyFill="1" applyBorder="1" applyAlignment="1">
      <alignment horizontal="center" vertical="center" wrapText="1"/>
      <protection/>
    </xf>
    <xf numFmtId="0" fontId="3" fillId="0" borderId="58" xfId="57" applyFont="1" applyFill="1" applyBorder="1" applyAlignment="1">
      <alignment horizontal="center" vertical="center"/>
      <protection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5" fillId="0" borderId="21" xfId="57" applyFont="1" applyFill="1" applyBorder="1" applyAlignment="1">
      <alignment horizontal="center" vertical="center" wrapText="1"/>
      <protection/>
    </xf>
    <xf numFmtId="0" fontId="18" fillId="0" borderId="22" xfId="0" applyFont="1" applyBorder="1" applyAlignment="1">
      <alignment horizontal="center"/>
    </xf>
    <xf numFmtId="0" fontId="18" fillId="0" borderId="64" xfId="0" applyFont="1" applyBorder="1" applyAlignment="1">
      <alignment horizontal="center"/>
    </xf>
    <xf numFmtId="0" fontId="18" fillId="0" borderId="76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7" fillId="0" borderId="48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164" fontId="2" fillId="0" borderId="40" xfId="0" applyNumberFormat="1" applyFont="1" applyFill="1" applyBorder="1" applyAlignment="1">
      <alignment horizontal="right" vertical="center"/>
    </xf>
    <xf numFmtId="164" fontId="2" fillId="0" borderId="92" xfId="0" applyNumberFormat="1" applyFont="1" applyFill="1" applyBorder="1" applyAlignment="1">
      <alignment horizontal="right" vertical="center"/>
    </xf>
    <xf numFmtId="0" fontId="3" fillId="0" borderId="43" xfId="0" applyFont="1" applyFill="1" applyBorder="1" applyAlignment="1" applyProtection="1" quotePrefix="1">
      <alignment horizontal="center" vertical="center"/>
      <protection/>
    </xf>
    <xf numFmtId="0" fontId="3" fillId="0" borderId="44" xfId="0" applyFont="1" applyFill="1" applyBorder="1" applyAlignment="1" applyProtection="1" quotePrefix="1">
      <alignment horizontal="center" vertical="center"/>
      <protection/>
    </xf>
    <xf numFmtId="3" fontId="3" fillId="0" borderId="48" xfId="0" applyNumberFormat="1" applyFont="1" applyFill="1" applyBorder="1" applyAlignment="1">
      <alignment horizontal="center" vertical="center" wrapText="1"/>
    </xf>
    <xf numFmtId="3" fontId="3" fillId="0" borderId="32" xfId="0" applyNumberFormat="1" applyFont="1" applyFill="1" applyBorder="1" applyAlignment="1">
      <alignment horizontal="center" vertical="center" wrapText="1"/>
    </xf>
    <xf numFmtId="0" fontId="3" fillId="0" borderId="58" xfId="0" applyFont="1" applyFill="1" applyBorder="1" applyAlignment="1" applyProtection="1" quotePrefix="1">
      <alignment horizontal="center" vertical="center"/>
      <protection/>
    </xf>
    <xf numFmtId="0" fontId="3" fillId="0" borderId="71" xfId="0" applyFont="1" applyFill="1" applyBorder="1" applyAlignment="1" applyProtection="1" quotePrefix="1">
      <alignment horizontal="center" vertical="center"/>
      <protection/>
    </xf>
    <xf numFmtId="0" fontId="45" fillId="0" borderId="17" xfId="0" applyFont="1" applyFill="1" applyBorder="1" applyAlignment="1">
      <alignment horizontal="center" vertical="center" wrapText="1"/>
    </xf>
    <xf numFmtId="0" fontId="45" fillId="0" borderId="41" xfId="0" applyFont="1" applyFill="1" applyBorder="1" applyAlignment="1">
      <alignment horizontal="center" vertical="center" wrapText="1"/>
    </xf>
    <xf numFmtId="164" fontId="2" fillId="0" borderId="64" xfId="0" applyNumberFormat="1" applyFont="1" applyFill="1" applyBorder="1" applyAlignment="1">
      <alignment horizontal="right" vertical="center"/>
    </xf>
    <xf numFmtId="3" fontId="3" fillId="0" borderId="47" xfId="0" applyNumberFormat="1" applyFont="1" applyFill="1" applyBorder="1" applyAlignment="1">
      <alignment horizontal="center" vertical="center" wrapText="1"/>
    </xf>
    <xf numFmtId="3" fontId="3" fillId="0" borderId="31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 applyProtection="1" quotePrefix="1">
      <alignment horizontal="center" vertical="center"/>
      <protection/>
    </xf>
    <xf numFmtId="164" fontId="2" fillId="0" borderId="21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horizontal="right" vertical="center"/>
    </xf>
    <xf numFmtId="164" fontId="2" fillId="0" borderId="23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 applyProtection="1" quotePrefix="1">
      <alignment horizontal="center" vertical="center"/>
      <protection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1" fillId="0" borderId="64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4" fillId="0" borderId="69" xfId="0" applyFont="1" applyBorder="1" applyAlignment="1">
      <alignment horizontal="left"/>
    </xf>
    <xf numFmtId="0" fontId="24" fillId="0" borderId="70" xfId="0" applyFont="1" applyBorder="1" applyAlignment="1">
      <alignment horizontal="left"/>
    </xf>
    <xf numFmtId="0" fontId="23" fillId="24" borderId="21" xfId="0" applyFont="1" applyFill="1" applyBorder="1" applyAlignment="1">
      <alignment horizontal="left"/>
    </xf>
    <xf numFmtId="0" fontId="23" fillId="24" borderId="22" xfId="0" applyFont="1" applyFill="1" applyBorder="1" applyAlignment="1">
      <alignment horizontal="left"/>
    </xf>
    <xf numFmtId="0" fontId="23" fillId="24" borderId="37" xfId="0" applyFont="1" applyFill="1" applyBorder="1" applyAlignment="1">
      <alignment horizontal="left"/>
    </xf>
    <xf numFmtId="0" fontId="28" fillId="0" borderId="21" xfId="0" applyFont="1" applyBorder="1" applyAlignment="1">
      <alignment horizontal="left"/>
    </xf>
    <xf numFmtId="0" fontId="28" fillId="0" borderId="22" xfId="0" applyFont="1" applyBorder="1" applyAlignment="1">
      <alignment horizontal="left"/>
    </xf>
    <xf numFmtId="0" fontId="28" fillId="0" borderId="37" xfId="0" applyFont="1" applyBorder="1" applyAlignment="1">
      <alignment horizontal="left"/>
    </xf>
    <xf numFmtId="0" fontId="23" fillId="0" borderId="10" xfId="0" applyFont="1" applyBorder="1" applyAlignment="1">
      <alignment horizontal="left" indent="3"/>
    </xf>
    <xf numFmtId="0" fontId="23" fillId="0" borderId="38" xfId="0" applyFont="1" applyBorder="1" applyAlignment="1">
      <alignment horizontal="left" indent="3"/>
    </xf>
    <xf numFmtId="0" fontId="23" fillId="0" borderId="11" xfId="0" applyFont="1" applyBorder="1" applyAlignment="1">
      <alignment horizontal="left" indent="3"/>
    </xf>
    <xf numFmtId="0" fontId="23" fillId="0" borderId="66" xfId="0" applyFont="1" applyBorder="1" applyAlignment="1">
      <alignment horizontal="left" indent="3"/>
    </xf>
    <xf numFmtId="0" fontId="23" fillId="0" borderId="67" xfId="0" applyFont="1" applyBorder="1" applyAlignment="1">
      <alignment horizontal="left" indent="3"/>
    </xf>
    <xf numFmtId="0" fontId="23" fillId="0" borderId="68" xfId="0" applyFont="1" applyBorder="1" applyAlignment="1">
      <alignment horizontal="left" indent="3"/>
    </xf>
    <xf numFmtId="0" fontId="23" fillId="24" borderId="21" xfId="0" applyFont="1" applyFill="1" applyBorder="1" applyAlignment="1">
      <alignment horizontal="left"/>
    </xf>
    <xf numFmtId="0" fontId="23" fillId="24" borderId="22" xfId="0" applyFont="1" applyFill="1" applyBorder="1" applyAlignment="1">
      <alignment horizontal="left"/>
    </xf>
    <xf numFmtId="0" fontId="23" fillId="24" borderId="37" xfId="0" applyFont="1" applyFill="1" applyBorder="1" applyAlignment="1">
      <alignment horizontal="left"/>
    </xf>
    <xf numFmtId="0" fontId="28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34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41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44" fillId="0" borderId="0" xfId="0" applyFont="1" applyAlignment="1">
      <alignment horizontal="left" wrapText="1"/>
    </xf>
    <xf numFmtId="0" fontId="0" fillId="0" borderId="88" xfId="0" applyBorder="1" applyAlignment="1">
      <alignment horizontal="center"/>
    </xf>
    <xf numFmtId="0" fontId="0" fillId="0" borderId="87" xfId="0" applyBorder="1" applyAlignment="1">
      <alignment horizontal="center"/>
    </xf>
    <xf numFmtId="0" fontId="43" fillId="0" borderId="0" xfId="0" applyFont="1" applyAlignment="1">
      <alignment horizontal="center"/>
    </xf>
    <xf numFmtId="0" fontId="32" fillId="0" borderId="88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0" borderId="88" xfId="0" applyFont="1" applyBorder="1" applyAlignment="1">
      <alignment horizontal="center" vertical="center" wrapText="1"/>
    </xf>
    <xf numFmtId="0" fontId="32" fillId="0" borderId="8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88" xfId="0" applyFont="1" applyBorder="1" applyAlignment="1">
      <alignment horizontal="center" vertical="center"/>
    </xf>
    <xf numFmtId="0" fontId="13" fillId="0" borderId="76" xfId="0" applyFont="1" applyBorder="1" applyAlignment="1">
      <alignment horizontal="center" vertical="center"/>
    </xf>
    <xf numFmtId="0" fontId="0" fillId="1" borderId="57" xfId="0" applyFill="1" applyBorder="1" applyAlignment="1">
      <alignment horizontal="center" vertical="center" wrapText="1"/>
    </xf>
    <xf numFmtId="0" fontId="0" fillId="1" borderId="92" xfId="0" applyFill="1" applyBorder="1" applyAlignment="1">
      <alignment horizontal="center" vertical="center" wrapText="1"/>
    </xf>
    <xf numFmtId="0" fontId="0" fillId="1" borderId="60" xfId="0" applyFill="1" applyBorder="1" applyAlignment="1">
      <alignment horizontal="center" vertical="center" wrapText="1"/>
    </xf>
    <xf numFmtId="0" fontId="0" fillId="1" borderId="61" xfId="0" applyFill="1" applyBorder="1" applyAlignment="1">
      <alignment horizontal="center" vertical="center" wrapText="1"/>
    </xf>
    <xf numFmtId="0" fontId="0" fillId="1" borderId="0" xfId="0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/>
    </xf>
    <xf numFmtId="0" fontId="11" fillId="0" borderId="58" xfId="0" applyFont="1" applyBorder="1" applyAlignment="1">
      <alignment horizontal="left"/>
    </xf>
    <xf numFmtId="0" fontId="11" fillId="0" borderId="67" xfId="0" applyFont="1" applyBorder="1" applyAlignment="1">
      <alignment horizontal="left"/>
    </xf>
    <xf numFmtId="0" fontId="11" fillId="0" borderId="68" xfId="0" applyFont="1" applyBorder="1" applyAlignment="1">
      <alignment horizontal="left"/>
    </xf>
    <xf numFmtId="0" fontId="49" fillId="24" borderId="25" xfId="0" applyFont="1" applyFill="1" applyBorder="1" applyAlignment="1">
      <alignment horizontal="left"/>
    </xf>
    <xf numFmtId="0" fontId="49" fillId="0" borderId="25" xfId="0" applyFont="1" applyBorder="1" applyAlignment="1">
      <alignment horizontal="left"/>
    </xf>
    <xf numFmtId="0" fontId="11" fillId="0" borderId="101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13" fillId="0" borderId="63" xfId="0" applyFont="1" applyBorder="1" applyAlignment="1">
      <alignment horizontal="center"/>
    </xf>
    <xf numFmtId="0" fontId="13" fillId="0" borderId="76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0" fontId="0" fillId="0" borderId="0" xfId="0" applyAlignment="1">
      <alignment horizontal="right"/>
    </xf>
    <xf numFmtId="0" fontId="13" fillId="0" borderId="57" xfId="0" applyFont="1" applyBorder="1" applyAlignment="1">
      <alignment horizontal="center"/>
    </xf>
    <xf numFmtId="0" fontId="13" fillId="0" borderId="92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48" fillId="0" borderId="93" xfId="0" applyFont="1" applyBorder="1" applyAlignment="1">
      <alignment horizontal="right"/>
    </xf>
    <xf numFmtId="0" fontId="29" fillId="0" borderId="0" xfId="0" applyFont="1" applyAlignment="1">
      <alignment horizontal="center"/>
    </xf>
    <xf numFmtId="0" fontId="31" fillId="0" borderId="88" xfId="0" applyFont="1" applyBorder="1" applyAlignment="1">
      <alignment horizontal="center"/>
    </xf>
    <xf numFmtId="0" fontId="31" fillId="0" borderId="87" xfId="0" applyFont="1" applyBorder="1" applyAlignment="1">
      <alignment horizontal="center"/>
    </xf>
    <xf numFmtId="0" fontId="32" fillId="0" borderId="72" xfId="0" applyFont="1" applyFill="1" applyBorder="1" applyAlignment="1">
      <alignment horizontal="center" vertical="center" wrapText="1"/>
    </xf>
    <xf numFmtId="0" fontId="32" fillId="0" borderId="30" xfId="0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/>
    </xf>
    <xf numFmtId="0" fontId="32" fillId="0" borderId="23" xfId="0" applyFont="1" applyBorder="1" applyAlignment="1">
      <alignment horizontal="center"/>
    </xf>
    <xf numFmtId="0" fontId="32" fillId="0" borderId="88" xfId="0" applyFont="1" applyFill="1" applyBorder="1" applyAlignment="1">
      <alignment horizontal="center" vertical="center" wrapText="1"/>
    </xf>
    <xf numFmtId="0" fontId="32" fillId="0" borderId="87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/>
    </xf>
    <xf numFmtId="0" fontId="23" fillId="0" borderId="35" xfId="0" applyFont="1" applyFill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3" fontId="23" fillId="0" borderId="0" xfId="0" applyNumberFormat="1" applyFont="1" applyAlignment="1">
      <alignment horizontal="right"/>
    </xf>
    <xf numFmtId="3" fontId="24" fillId="0" borderId="0" xfId="0" applyNumberFormat="1" applyFont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KVRENMUNKA" xfId="56"/>
    <cellStyle name="Normál_Munka1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zoomScalePageLayoutView="0" workbookViewId="0" topLeftCell="A60">
      <selection activeCell="D87" sqref="D87"/>
    </sheetView>
  </sheetViews>
  <sheetFormatPr defaultColWidth="9.140625" defaultRowHeight="12.75"/>
  <cols>
    <col min="1" max="1" width="10.00390625" style="876" customWidth="1"/>
    <col min="2" max="2" width="9.8515625" style="876" customWidth="1"/>
    <col min="3" max="3" width="58.140625" style="876" customWidth="1"/>
    <col min="4" max="4" width="13.7109375" style="876" customWidth="1"/>
  </cols>
  <sheetData>
    <row r="1" spans="1:3" ht="12.75">
      <c r="A1" s="875"/>
      <c r="B1" s="434"/>
      <c r="C1" s="434" t="s">
        <v>93</v>
      </c>
    </row>
    <row r="2" s="78" customFormat="1" ht="12.75">
      <c r="B2" s="78" t="s">
        <v>93</v>
      </c>
    </row>
    <row r="3" spans="3:5" s="78" customFormat="1" ht="12.75">
      <c r="C3" s="1075" t="s">
        <v>305</v>
      </c>
      <c r="D3" s="1075"/>
      <c r="E3" s="435"/>
    </row>
    <row r="4" spans="2:4" s="78" customFormat="1" ht="15">
      <c r="B4" s="1076" t="s">
        <v>306</v>
      </c>
      <c r="C4" s="1076"/>
      <c r="D4" s="1076"/>
    </row>
    <row r="5" spans="2:4" s="78" customFormat="1" ht="15">
      <c r="B5" s="1076" t="s">
        <v>597</v>
      </c>
      <c r="C5" s="1076"/>
      <c r="D5" s="1076"/>
    </row>
    <row r="6" spans="2:4" s="78" customFormat="1" ht="15.75" thickBot="1">
      <c r="B6" s="436"/>
      <c r="C6" s="436"/>
      <c r="D6" s="436"/>
    </row>
    <row r="7" spans="1:4" s="78" customFormat="1" ht="12.75">
      <c r="A7" s="1077" t="s">
        <v>4</v>
      </c>
      <c r="B7" s="1079" t="s">
        <v>307</v>
      </c>
      <c r="C7" s="1081" t="s">
        <v>6</v>
      </c>
      <c r="D7" s="1083" t="s">
        <v>596</v>
      </c>
    </row>
    <row r="8" spans="1:4" s="78" customFormat="1" ht="27.75" customHeight="1" thickBot="1">
      <c r="A8" s="1078"/>
      <c r="B8" s="1080"/>
      <c r="C8" s="1082"/>
      <c r="D8" s="1084"/>
    </row>
    <row r="9" spans="1:4" s="78" customFormat="1" ht="13.5" thickBot="1">
      <c r="A9" s="437">
        <v>1</v>
      </c>
      <c r="B9" s="438">
        <v>2</v>
      </c>
      <c r="C9" s="439">
        <v>3</v>
      </c>
      <c r="D9" s="440">
        <v>4</v>
      </c>
    </row>
    <row r="10" spans="1:4" ht="16.5" thickBot="1">
      <c r="A10" s="441"/>
      <c r="B10" s="442"/>
      <c r="C10" s="443" t="s">
        <v>308</v>
      </c>
      <c r="D10" s="444" t="s">
        <v>3</v>
      </c>
    </row>
    <row r="11" spans="1:5" ht="12.75" customHeight="1" thickBot="1">
      <c r="A11" s="24">
        <v>1</v>
      </c>
      <c r="B11" s="25"/>
      <c r="C11" s="445" t="s">
        <v>9</v>
      </c>
      <c r="D11" s="446">
        <v>103261</v>
      </c>
      <c r="E11" s="447"/>
    </row>
    <row r="12" spans="1:5" ht="12.75">
      <c r="A12" s="201"/>
      <c r="B12" s="202">
        <v>1</v>
      </c>
      <c r="C12" s="448" t="s">
        <v>309</v>
      </c>
      <c r="D12" s="449">
        <v>46445</v>
      </c>
      <c r="E12" s="192"/>
    </row>
    <row r="13" spans="1:4" ht="13.5" customHeight="1">
      <c r="A13" s="28"/>
      <c r="B13" s="29">
        <v>2</v>
      </c>
      <c r="C13" s="450" t="s">
        <v>153</v>
      </c>
      <c r="D13" s="451">
        <v>7000</v>
      </c>
    </row>
    <row r="14" spans="1:4" s="454" customFormat="1" ht="13.5" customHeight="1" thickBot="1">
      <c r="A14" s="46"/>
      <c r="B14" s="47">
        <v>3</v>
      </c>
      <c r="C14" s="452" t="s">
        <v>321</v>
      </c>
      <c r="D14" s="453">
        <f>'2.1.Hivatal bev.kiad.'!D12</f>
        <v>0</v>
      </c>
    </row>
    <row r="15" spans="1:4" ht="13.5" customHeight="1" thickBot="1">
      <c r="A15" s="24">
        <v>2</v>
      </c>
      <c r="B15" s="25"/>
      <c r="C15" s="445" t="s">
        <v>122</v>
      </c>
      <c r="D15" s="455">
        <f>SUM(D16:D19)</f>
        <v>589136</v>
      </c>
    </row>
    <row r="16" spans="1:4" ht="13.5" customHeight="1">
      <c r="A16" s="285"/>
      <c r="B16" s="202">
        <v>1</v>
      </c>
      <c r="C16" s="448" t="s">
        <v>123</v>
      </c>
      <c r="D16" s="456"/>
    </row>
    <row r="17" spans="1:4" ht="13.5" customHeight="1">
      <c r="A17" s="287"/>
      <c r="B17" s="288">
        <v>2</v>
      </c>
      <c r="C17" s="457" t="s">
        <v>124</v>
      </c>
      <c r="D17" s="486">
        <f>'2.1.Hivatal bev.kiad.'!D15</f>
        <v>215500</v>
      </c>
    </row>
    <row r="18" spans="1:4" ht="13.5" customHeight="1">
      <c r="A18" s="28"/>
      <c r="B18" s="29">
        <v>3</v>
      </c>
      <c r="C18" s="450" t="s">
        <v>125</v>
      </c>
      <c r="D18" s="451">
        <f>'2.1.Hivatal bev.kiad.'!D16</f>
        <v>343096</v>
      </c>
    </row>
    <row r="19" spans="1:4" ht="13.5" customHeight="1" thickBot="1">
      <c r="A19" s="204"/>
      <c r="B19" s="205">
        <v>4</v>
      </c>
      <c r="C19" s="458" t="s">
        <v>155</v>
      </c>
      <c r="D19" s="459">
        <f>'2.1.Hivatal bev.kiad.'!D17</f>
        <v>30540</v>
      </c>
    </row>
    <row r="20" spans="1:4" ht="13.5" customHeight="1" thickBot="1">
      <c r="A20" s="24">
        <v>3</v>
      </c>
      <c r="B20" s="25"/>
      <c r="C20" s="445" t="s">
        <v>12</v>
      </c>
      <c r="D20" s="455">
        <f>SUM(D21:D23)</f>
        <v>46000</v>
      </c>
    </row>
    <row r="21" spans="1:4" ht="13.5" customHeight="1">
      <c r="A21" s="201"/>
      <c r="B21" s="202">
        <v>1</v>
      </c>
      <c r="C21" s="448" t="s">
        <v>126</v>
      </c>
      <c r="D21" s="449">
        <v>42000</v>
      </c>
    </row>
    <row r="22" spans="1:4" ht="13.5" customHeight="1">
      <c r="A22" s="28"/>
      <c r="B22" s="29">
        <v>2</v>
      </c>
      <c r="C22" s="450" t="s">
        <v>127</v>
      </c>
      <c r="D22" s="451">
        <v>4000</v>
      </c>
    </row>
    <row r="23" spans="1:4" ht="13.5" customHeight="1" thickBot="1">
      <c r="A23" s="204"/>
      <c r="B23" s="205">
        <v>3</v>
      </c>
      <c r="C23" s="458" t="s">
        <v>128</v>
      </c>
      <c r="D23" s="459"/>
    </row>
    <row r="24" spans="1:4" ht="13.5" customHeight="1" thickBot="1">
      <c r="A24" s="24">
        <v>4</v>
      </c>
      <c r="B24" s="25"/>
      <c r="C24" s="445" t="s">
        <v>129</v>
      </c>
      <c r="D24" s="455">
        <v>805864</v>
      </c>
    </row>
    <row r="25" spans="1:4" ht="13.5" customHeight="1">
      <c r="A25" s="460"/>
      <c r="B25" s="461">
        <v>1</v>
      </c>
      <c r="C25" s="462" t="s">
        <v>130</v>
      </c>
      <c r="D25" s="463">
        <v>565340</v>
      </c>
    </row>
    <row r="26" spans="1:4" ht="13.5" customHeight="1">
      <c r="A26" s="28"/>
      <c r="B26" s="29">
        <v>2</v>
      </c>
      <c r="C26" s="450" t="s">
        <v>156</v>
      </c>
      <c r="D26" s="451">
        <v>555</v>
      </c>
    </row>
    <row r="27" spans="1:4" ht="13.5" customHeight="1">
      <c r="A27" s="28"/>
      <c r="B27" s="29">
        <v>3</v>
      </c>
      <c r="C27" s="450" t="s">
        <v>131</v>
      </c>
      <c r="D27" s="451">
        <v>239969</v>
      </c>
    </row>
    <row r="28" spans="1:4" ht="13.5" customHeight="1">
      <c r="A28" s="28"/>
      <c r="B28" s="29">
        <v>4</v>
      </c>
      <c r="C28" s="450" t="s">
        <v>132</v>
      </c>
      <c r="D28" s="451">
        <f>'2.1.Hivatal bev.kiad.'!D26</f>
        <v>0</v>
      </c>
    </row>
    <row r="29" spans="1:4" ht="13.5" customHeight="1">
      <c r="A29" s="28"/>
      <c r="B29" s="29">
        <v>5</v>
      </c>
      <c r="C29" s="450" t="s">
        <v>133</v>
      </c>
      <c r="D29" s="451"/>
    </row>
    <row r="30" spans="1:4" ht="13.5" customHeight="1" thickBot="1">
      <c r="A30" s="28"/>
      <c r="B30" s="29">
        <v>6</v>
      </c>
      <c r="C30" s="450" t="s">
        <v>134</v>
      </c>
      <c r="D30" s="451"/>
    </row>
    <row r="31" spans="1:4" ht="13.5" customHeight="1" thickBot="1">
      <c r="A31" s="1036">
        <v>5</v>
      </c>
      <c r="B31" s="1037"/>
      <c r="C31" s="1031" t="s">
        <v>14</v>
      </c>
      <c r="D31" s="1038">
        <f>SUM(D39+D32)</f>
        <v>304981</v>
      </c>
    </row>
    <row r="32" spans="1:4" ht="13.5" customHeight="1" thickBot="1">
      <c r="A32" s="313"/>
      <c r="B32" s="464">
        <v>1</v>
      </c>
      <c r="C32" s="1040" t="s">
        <v>157</v>
      </c>
      <c r="D32" s="1039">
        <f>SUM(D33:D38)</f>
        <v>121772</v>
      </c>
    </row>
    <row r="33" spans="1:4" ht="13.5" customHeight="1">
      <c r="A33" s="460"/>
      <c r="B33" s="465"/>
      <c r="C33" s="462" t="s">
        <v>53</v>
      </c>
      <c r="D33" s="463">
        <f>'2.1.Hivatal bev.kiad.'!D31</f>
        <v>13500</v>
      </c>
    </row>
    <row r="34" spans="1:4" ht="13.5" customHeight="1">
      <c r="A34" s="28"/>
      <c r="B34" s="466"/>
      <c r="C34" s="450" t="s">
        <v>135</v>
      </c>
      <c r="D34" s="451"/>
    </row>
    <row r="35" spans="1:4" ht="13.5" customHeight="1">
      <c r="A35" s="28"/>
      <c r="B35" s="466"/>
      <c r="C35" s="450" t="s">
        <v>136</v>
      </c>
      <c r="D35" s="451">
        <v>16199</v>
      </c>
    </row>
    <row r="36" spans="1:4" ht="13.5" customHeight="1">
      <c r="A36" s="28"/>
      <c r="B36" s="466"/>
      <c r="C36" s="450" t="s">
        <v>310</v>
      </c>
      <c r="D36" s="451">
        <v>4910</v>
      </c>
    </row>
    <row r="37" spans="1:10" ht="13.5" customHeight="1">
      <c r="A37" s="28"/>
      <c r="B37" s="466"/>
      <c r="C37" s="450" t="s">
        <v>570</v>
      </c>
      <c r="D37" s="451">
        <v>43471</v>
      </c>
      <c r="E37" s="192"/>
      <c r="F37" s="192"/>
      <c r="G37" s="192"/>
      <c r="H37" s="192"/>
      <c r="I37" s="192"/>
      <c r="J37" s="192"/>
    </row>
    <row r="38" spans="1:10" ht="13.5" customHeight="1">
      <c r="A38" s="28"/>
      <c r="B38" s="466"/>
      <c r="C38" s="450" t="s">
        <v>571</v>
      </c>
      <c r="D38" s="451">
        <v>43692</v>
      </c>
      <c r="E38" s="192"/>
      <c r="F38" s="192"/>
      <c r="G38" s="192"/>
      <c r="H38" s="192"/>
      <c r="I38" s="192"/>
      <c r="J38" s="192"/>
    </row>
    <row r="39" spans="1:10" ht="13.5" customHeight="1" thickBot="1">
      <c r="A39" s="467"/>
      <c r="B39" s="468">
        <v>2</v>
      </c>
      <c r="C39" s="1032" t="s">
        <v>158</v>
      </c>
      <c r="D39" s="1033">
        <v>183209</v>
      </c>
      <c r="E39" s="192"/>
      <c r="F39" s="192"/>
      <c r="G39" s="192"/>
      <c r="H39" s="192"/>
      <c r="I39" s="192"/>
      <c r="J39" s="192"/>
    </row>
    <row r="40" spans="1:10" s="471" customFormat="1" ht="13.5" customHeight="1" thickBot="1">
      <c r="A40" s="314">
        <v>6</v>
      </c>
      <c r="B40" s="315"/>
      <c r="C40" s="469" t="s">
        <v>311</v>
      </c>
      <c r="D40" s="470"/>
      <c r="E40" s="192"/>
      <c r="F40" s="192"/>
      <c r="G40" s="192"/>
      <c r="H40" s="192"/>
      <c r="I40" s="192"/>
      <c r="J40" s="192"/>
    </row>
    <row r="41" spans="1:10" s="471" customFormat="1" ht="13.5" customHeight="1" thickBot="1">
      <c r="A41" s="304">
        <v>7</v>
      </c>
      <c r="B41" s="305"/>
      <c r="C41" s="472" t="s">
        <v>137</v>
      </c>
      <c r="D41" s="473">
        <v>1300</v>
      </c>
      <c r="E41" s="192"/>
      <c r="F41" s="192"/>
      <c r="G41" s="192"/>
      <c r="H41" s="192"/>
      <c r="I41" s="192"/>
      <c r="J41" s="192"/>
    </row>
    <row r="42" spans="1:10" ht="13.5" customHeight="1" thickBot="1">
      <c r="A42" s="24">
        <v>8</v>
      </c>
      <c r="B42" s="25"/>
      <c r="C42" s="445" t="s">
        <v>138</v>
      </c>
      <c r="D42" s="455">
        <f>SUM(D46+D43)</f>
        <v>205595</v>
      </c>
      <c r="E42" s="192"/>
      <c r="F42" s="192"/>
      <c r="G42" s="192"/>
      <c r="H42" s="192"/>
      <c r="I42" s="192"/>
      <c r="J42" s="192"/>
    </row>
    <row r="43" spans="1:10" ht="13.5" customHeight="1">
      <c r="A43" s="201"/>
      <c r="B43" s="202">
        <v>1</v>
      </c>
      <c r="C43" s="448" t="s">
        <v>139</v>
      </c>
      <c r="D43" s="449">
        <v>205595</v>
      </c>
      <c r="E43" s="192"/>
      <c r="F43" s="192"/>
      <c r="G43" s="192"/>
      <c r="H43" s="192"/>
      <c r="I43" s="192"/>
      <c r="J43" s="192"/>
    </row>
    <row r="44" spans="1:10" ht="13.5" customHeight="1">
      <c r="A44" s="28"/>
      <c r="B44" s="29"/>
      <c r="C44" s="450" t="s">
        <v>312</v>
      </c>
      <c r="D44" s="451">
        <v>39111</v>
      </c>
      <c r="E44" s="192"/>
      <c r="F44" s="192"/>
      <c r="G44" s="192"/>
      <c r="H44" s="192"/>
      <c r="I44" s="192"/>
      <c r="J44" s="192"/>
    </row>
    <row r="45" spans="1:10" ht="13.5" customHeight="1">
      <c r="A45" s="28"/>
      <c r="B45" s="29"/>
      <c r="C45" s="450" t="s">
        <v>322</v>
      </c>
      <c r="D45" s="451">
        <v>166484</v>
      </c>
      <c r="E45" s="192"/>
      <c r="F45" s="192"/>
      <c r="G45" s="192"/>
      <c r="H45" s="192"/>
      <c r="I45" s="192"/>
      <c r="J45" s="192"/>
    </row>
    <row r="46" spans="1:10" ht="13.5" customHeight="1" thickBot="1">
      <c r="A46" s="204"/>
      <c r="B46" s="205">
        <v>2</v>
      </c>
      <c r="C46" s="458" t="s">
        <v>140</v>
      </c>
      <c r="D46" s="459"/>
      <c r="E46" s="192"/>
      <c r="F46" s="192"/>
      <c r="G46" s="192"/>
      <c r="H46" s="192"/>
      <c r="I46" s="192"/>
      <c r="J46" s="192"/>
    </row>
    <row r="47" spans="1:4" ht="13.5" customHeight="1" thickBot="1">
      <c r="A47" s="24">
        <v>9</v>
      </c>
      <c r="B47" s="25"/>
      <c r="C47" s="291" t="s">
        <v>141</v>
      </c>
      <c r="D47" s="446">
        <v>74580</v>
      </c>
    </row>
    <row r="48" spans="1:6" ht="17.25" customHeight="1" thickBot="1">
      <c r="A48" s="41"/>
      <c r="B48" s="42"/>
      <c r="C48" s="474" t="s">
        <v>22</v>
      </c>
      <c r="D48" s="475">
        <f>SUM(D11+D15+D20+D24+D31+D40+D41+D42+D47)</f>
        <v>2130717</v>
      </c>
      <c r="F48" s="312"/>
    </row>
    <row r="49" spans="1:3" ht="13.5" customHeight="1">
      <c r="A49" s="476"/>
      <c r="B49" s="476"/>
      <c r="C49" s="310"/>
    </row>
    <row r="50" spans="1:4" ht="57.75" customHeight="1">
      <c r="A50" s="476"/>
      <c r="B50" s="476"/>
      <c r="C50" s="310"/>
      <c r="D50" s="477"/>
    </row>
    <row r="51" spans="1:4" ht="12.75">
      <c r="A51" s="476"/>
      <c r="B51" s="476"/>
      <c r="C51" s="1085" t="s">
        <v>305</v>
      </c>
      <c r="D51" s="1085"/>
    </row>
    <row r="52" spans="1:5" ht="15">
      <c r="A52" s="1076" t="s">
        <v>306</v>
      </c>
      <c r="B52" s="1076"/>
      <c r="C52" s="1076"/>
      <c r="D52" s="1076"/>
      <c r="E52" s="478"/>
    </row>
    <row r="53" spans="1:5" ht="15">
      <c r="A53" s="1076" t="s">
        <v>606</v>
      </c>
      <c r="B53" s="1076"/>
      <c r="C53" s="1076"/>
      <c r="D53" s="1076"/>
      <c r="E53" s="478"/>
    </row>
    <row r="54" spans="1:4" ht="12.75">
      <c r="A54" s="476"/>
      <c r="B54" s="476"/>
      <c r="C54" s="310"/>
      <c r="D54" s="477"/>
    </row>
    <row r="55" spans="1:4" ht="13.5" thickBot="1">
      <c r="A55" s="476"/>
      <c r="B55" s="476"/>
      <c r="C55" s="479"/>
      <c r="D55" s="479"/>
    </row>
    <row r="56" spans="1:4" ht="12.75">
      <c r="A56" s="1077" t="s">
        <v>4</v>
      </c>
      <c r="B56" s="1079" t="s">
        <v>307</v>
      </c>
      <c r="C56" s="1081" t="s">
        <v>6</v>
      </c>
      <c r="D56" s="1086" t="s">
        <v>596</v>
      </c>
    </row>
    <row r="57" spans="1:4" ht="27" customHeight="1" thickBot="1">
      <c r="A57" s="1078"/>
      <c r="B57" s="1080"/>
      <c r="C57" s="1082"/>
      <c r="D57" s="1087"/>
    </row>
    <row r="58" spans="1:4" ht="13.5" thickBot="1">
      <c r="A58" s="437">
        <v>1</v>
      </c>
      <c r="B58" s="438">
        <v>2</v>
      </c>
      <c r="C58" s="439">
        <v>3</v>
      </c>
      <c r="D58" s="480">
        <v>4</v>
      </c>
    </row>
    <row r="59" spans="1:4" ht="16.5" thickBot="1">
      <c r="A59" s="442"/>
      <c r="B59" s="442"/>
      <c r="C59" s="443" t="s">
        <v>142</v>
      </c>
      <c r="D59" s="481" t="s">
        <v>3</v>
      </c>
    </row>
    <row r="60" spans="1:4" ht="13.5" thickBot="1">
      <c r="A60" s="24">
        <v>11</v>
      </c>
      <c r="B60" s="25"/>
      <c r="C60" s="445" t="s">
        <v>24</v>
      </c>
      <c r="D60" s="455">
        <f>SUM(D61+D62+D63+D65+D66+D67)</f>
        <v>1735544</v>
      </c>
    </row>
    <row r="61" spans="1:4" ht="12.75">
      <c r="A61" s="60"/>
      <c r="B61" s="61">
        <v>1</v>
      </c>
      <c r="C61" s="482" t="s">
        <v>143</v>
      </c>
      <c r="D61" s="483">
        <v>937308</v>
      </c>
    </row>
    <row r="62" spans="1:4" ht="12.75">
      <c r="A62" s="28"/>
      <c r="B62" s="29">
        <v>2</v>
      </c>
      <c r="C62" s="450" t="s">
        <v>26</v>
      </c>
      <c r="D62" s="451">
        <v>223753</v>
      </c>
    </row>
    <row r="63" spans="1:4" ht="12.75">
      <c r="A63" s="28"/>
      <c r="B63" s="29">
        <v>3</v>
      </c>
      <c r="C63" s="450" t="s">
        <v>144</v>
      </c>
      <c r="D63" s="451">
        <v>431826</v>
      </c>
    </row>
    <row r="64" spans="1:4" ht="12.75" customHeight="1">
      <c r="A64" s="28"/>
      <c r="B64" s="29"/>
      <c r="C64" s="450" t="s">
        <v>313</v>
      </c>
      <c r="D64" s="451">
        <v>555</v>
      </c>
    </row>
    <row r="65" spans="1:4" ht="13.5" customHeight="1">
      <c r="A65" s="28"/>
      <c r="B65" s="29">
        <v>4</v>
      </c>
      <c r="C65" s="450" t="s">
        <v>28</v>
      </c>
      <c r="D65" s="451">
        <v>57637</v>
      </c>
    </row>
    <row r="66" spans="1:4" ht="13.5" customHeight="1">
      <c r="A66" s="28"/>
      <c r="B66" s="29">
        <v>5</v>
      </c>
      <c r="C66" s="450" t="s">
        <v>29</v>
      </c>
      <c r="D66" s="451">
        <v>85020</v>
      </c>
    </row>
    <row r="67" spans="1:4" ht="13.5" customHeight="1" thickBot="1">
      <c r="A67" s="32"/>
      <c r="B67" s="33">
        <v>6</v>
      </c>
      <c r="C67" s="484" t="s">
        <v>30</v>
      </c>
      <c r="D67" s="485"/>
    </row>
    <row r="68" spans="1:4" ht="13.5" customHeight="1" thickBot="1">
      <c r="A68" s="24">
        <v>12</v>
      </c>
      <c r="B68" s="25"/>
      <c r="C68" s="445" t="s">
        <v>31</v>
      </c>
      <c r="D68" s="455">
        <f>SUM(D69:D71)</f>
        <v>371170</v>
      </c>
    </row>
    <row r="69" spans="1:4" ht="13.5" customHeight="1">
      <c r="A69" s="60"/>
      <c r="B69" s="61">
        <v>1</v>
      </c>
      <c r="C69" s="482" t="s">
        <v>145</v>
      </c>
      <c r="D69" s="483">
        <v>2202</v>
      </c>
    </row>
    <row r="70" spans="1:4" ht="13.5" customHeight="1">
      <c r="A70" s="28"/>
      <c r="B70" s="29">
        <v>2</v>
      </c>
      <c r="C70" s="450" t="s">
        <v>33</v>
      </c>
      <c r="D70" s="451">
        <v>368968</v>
      </c>
    </row>
    <row r="71" spans="1:4" ht="13.5" customHeight="1" thickBot="1">
      <c r="A71" s="32"/>
      <c r="B71" s="33">
        <v>3</v>
      </c>
      <c r="C71" s="484" t="s">
        <v>34</v>
      </c>
      <c r="D71" s="485"/>
    </row>
    <row r="72" spans="1:4" ht="13.5" customHeight="1" thickBot="1">
      <c r="A72" s="24">
        <v>13</v>
      </c>
      <c r="B72" s="25"/>
      <c r="C72" s="445" t="s">
        <v>146</v>
      </c>
      <c r="D72" s="455">
        <f>SUM(D73:D75)</f>
        <v>0</v>
      </c>
    </row>
    <row r="73" spans="1:4" ht="13.5" customHeight="1">
      <c r="A73" s="60"/>
      <c r="B73" s="61">
        <v>1</v>
      </c>
      <c r="C73" s="482" t="s">
        <v>147</v>
      </c>
      <c r="D73" s="483"/>
    </row>
    <row r="74" spans="1:4" ht="13.5" customHeight="1">
      <c r="A74" s="28"/>
      <c r="B74" s="29">
        <v>2</v>
      </c>
      <c r="C74" s="450" t="s">
        <v>148</v>
      </c>
      <c r="D74" s="451"/>
    </row>
    <row r="75" spans="1:4" ht="13.5" customHeight="1" thickBot="1">
      <c r="A75" s="294"/>
      <c r="B75" s="288">
        <v>3</v>
      </c>
      <c r="C75" s="457" t="s">
        <v>314</v>
      </c>
      <c r="D75" s="486"/>
    </row>
    <row r="76" spans="1:4" ht="13.5" customHeight="1" thickBot="1">
      <c r="A76" s="24">
        <v>14</v>
      </c>
      <c r="B76" s="25"/>
      <c r="C76" s="445" t="s">
        <v>150</v>
      </c>
      <c r="D76" s="487">
        <v>1200</v>
      </c>
    </row>
    <row r="77" spans="1:4" ht="13.5" customHeight="1" thickBot="1">
      <c r="A77" s="24">
        <v>15</v>
      </c>
      <c r="B77" s="25"/>
      <c r="C77" s="445" t="s">
        <v>151</v>
      </c>
      <c r="D77" s="455">
        <f>SUM(D86+D85+D78)</f>
        <v>22803</v>
      </c>
    </row>
    <row r="78" spans="1:4" ht="13.5" customHeight="1">
      <c r="A78" s="488"/>
      <c r="B78" s="489">
        <v>1</v>
      </c>
      <c r="C78" s="490" t="s">
        <v>315</v>
      </c>
      <c r="D78" s="491">
        <f>SUM(D79:D84)</f>
        <v>22803</v>
      </c>
    </row>
    <row r="79" spans="1:4" s="775" customFormat="1" ht="13.5" customHeight="1">
      <c r="A79" s="60"/>
      <c r="B79" s="877"/>
      <c r="C79" s="482" t="s">
        <v>316</v>
      </c>
      <c r="D79" s="878"/>
    </row>
    <row r="80" spans="1:4" s="775" customFormat="1" ht="13.5" customHeight="1">
      <c r="A80" s="28"/>
      <c r="B80" s="29"/>
      <c r="C80" s="450" t="s">
        <v>317</v>
      </c>
      <c r="D80" s="492"/>
    </row>
    <row r="81" spans="1:4" s="775" customFormat="1" ht="13.5" customHeight="1">
      <c r="A81" s="28"/>
      <c r="B81" s="29"/>
      <c r="C81" s="450" t="s">
        <v>318</v>
      </c>
      <c r="D81" s="492">
        <v>315</v>
      </c>
    </row>
    <row r="82" spans="1:4" s="775" customFormat="1" ht="13.5" customHeight="1">
      <c r="A82" s="28"/>
      <c r="B82" s="29"/>
      <c r="C82" s="450" t="s">
        <v>319</v>
      </c>
      <c r="D82" s="492">
        <f>'3.sz.felhalm.kiad.'!D39</f>
        <v>17895</v>
      </c>
    </row>
    <row r="83" spans="1:4" s="775" customFormat="1" ht="13.5" customHeight="1">
      <c r="A83" s="28"/>
      <c r="B83" s="29"/>
      <c r="C83" s="450" t="s">
        <v>319</v>
      </c>
      <c r="D83" s="492">
        <f>'3.sz.felhalm.kiad.'!D40</f>
        <v>3334</v>
      </c>
    </row>
    <row r="84" spans="1:4" s="775" customFormat="1" ht="13.5" customHeight="1">
      <c r="A84" s="28"/>
      <c r="B84" s="29"/>
      <c r="C84" s="450" t="s">
        <v>556</v>
      </c>
      <c r="D84" s="492">
        <v>1259</v>
      </c>
    </row>
    <row r="85" spans="1:4" ht="13.5" customHeight="1">
      <c r="A85" s="28"/>
      <c r="B85" s="29">
        <v>2</v>
      </c>
      <c r="C85" s="450" t="s">
        <v>320</v>
      </c>
      <c r="D85" s="492"/>
    </row>
    <row r="86" spans="1:4" ht="13.5" customHeight="1" thickBot="1">
      <c r="A86" s="294"/>
      <c r="B86" s="288">
        <v>3</v>
      </c>
      <c r="C86" s="457" t="s">
        <v>174</v>
      </c>
      <c r="D86" s="493"/>
    </row>
    <row r="87" spans="1:4" ht="13.5" customHeight="1" thickBot="1">
      <c r="A87" s="24">
        <v>16</v>
      </c>
      <c r="B87" s="25"/>
      <c r="C87" s="445" t="s">
        <v>35</v>
      </c>
      <c r="D87" s="455"/>
    </row>
    <row r="88" spans="1:4" ht="13.5" thickBot="1">
      <c r="A88" s="494"/>
      <c r="B88" s="495"/>
      <c r="C88" s="496" t="s">
        <v>36</v>
      </c>
      <c r="D88" s="497">
        <f>SUM(D60+D68+D72+D76+D77+D87)</f>
        <v>2130717</v>
      </c>
    </row>
  </sheetData>
  <sheetProtection/>
  <mergeCells count="14">
    <mergeCell ref="C51:D51"/>
    <mergeCell ref="A52:D52"/>
    <mergeCell ref="A53:D53"/>
    <mergeCell ref="A56:A57"/>
    <mergeCell ref="B56:B57"/>
    <mergeCell ref="C56:C57"/>
    <mergeCell ref="D56:D57"/>
    <mergeCell ref="C3:D3"/>
    <mergeCell ref="B4:D4"/>
    <mergeCell ref="B5:D5"/>
    <mergeCell ref="A7:A8"/>
    <mergeCell ref="B7:B8"/>
    <mergeCell ref="C7:C8"/>
    <mergeCell ref="D7:D8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  <headerFooter alignWithMargins="0">
    <oddFooter xml:space="preserve">&amp;C&amp;P. oldal&amp;R.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9"/>
  <sheetViews>
    <sheetView zoomScalePageLayoutView="0" workbookViewId="0" topLeftCell="A24">
      <selection activeCell="E6" sqref="E6"/>
    </sheetView>
  </sheetViews>
  <sheetFormatPr defaultColWidth="9.140625" defaultRowHeight="12.75"/>
  <cols>
    <col min="1" max="1" width="8.7109375" style="0" customWidth="1"/>
    <col min="2" max="2" width="9.7109375" style="0" customWidth="1"/>
    <col min="3" max="3" width="44.8515625" style="0" customWidth="1"/>
    <col min="4" max="4" width="14.28125" style="685" bestFit="1" customWidth="1"/>
  </cols>
  <sheetData>
    <row r="1" spans="1:4" ht="16.5" thickBot="1">
      <c r="A1" s="1135" t="s">
        <v>546</v>
      </c>
      <c r="B1" s="1135"/>
      <c r="C1" s="1135"/>
      <c r="D1" s="1135"/>
    </row>
    <row r="2" spans="1:4" ht="31.5" customHeight="1">
      <c r="A2" s="4" t="s">
        <v>0</v>
      </c>
      <c r="B2" s="5"/>
      <c r="C2" s="1133" t="s">
        <v>672</v>
      </c>
      <c r="D2" s="1134"/>
    </row>
    <row r="3" spans="1:4" ht="12.75">
      <c r="A3" s="687" t="s">
        <v>1</v>
      </c>
      <c r="B3" s="688"/>
      <c r="C3" s="1131" t="s">
        <v>2</v>
      </c>
      <c r="D3" s="1132"/>
    </row>
    <row r="4" spans="1:4" ht="14.25" thickBot="1">
      <c r="A4" s="7"/>
      <c r="B4" s="689"/>
      <c r="C4" s="689"/>
      <c r="D4" s="1047" t="s">
        <v>3</v>
      </c>
    </row>
    <row r="5" spans="1:4" ht="30" customHeight="1">
      <c r="A5" s="715" t="s">
        <v>527</v>
      </c>
      <c r="B5" s="716" t="s">
        <v>60</v>
      </c>
      <c r="C5" s="1107" t="s">
        <v>6</v>
      </c>
      <c r="D5" s="1129" t="s">
        <v>602</v>
      </c>
    </row>
    <row r="6" spans="1:4" ht="13.5" thickBot="1">
      <c r="A6" s="279" t="s">
        <v>7</v>
      </c>
      <c r="B6" s="280"/>
      <c r="C6" s="1108"/>
      <c r="D6" s="1130"/>
    </row>
    <row r="7" spans="1:4" ht="13.5" thickBot="1">
      <c r="A7" s="17">
        <v>1</v>
      </c>
      <c r="B7" s="18">
        <v>2</v>
      </c>
      <c r="C7" s="18">
        <v>3</v>
      </c>
      <c r="D7" s="653">
        <v>4</v>
      </c>
    </row>
    <row r="8" spans="1:4" ht="15" customHeight="1" thickBot="1">
      <c r="A8" s="20"/>
      <c r="B8" s="21"/>
      <c r="C8" s="22" t="s">
        <v>8</v>
      </c>
      <c r="D8" s="655"/>
    </row>
    <row r="9" spans="1:4" ht="15" customHeight="1" thickBot="1">
      <c r="A9" s="24">
        <v>1</v>
      </c>
      <c r="B9" s="25"/>
      <c r="C9" s="26" t="s">
        <v>9</v>
      </c>
      <c r="D9" s="656">
        <v>45249</v>
      </c>
    </row>
    <row r="10" spans="1:4" ht="15" customHeight="1">
      <c r="A10" s="28"/>
      <c r="B10" s="29">
        <v>1</v>
      </c>
      <c r="C10" s="30" t="s">
        <v>10</v>
      </c>
      <c r="D10" s="657">
        <v>35426</v>
      </c>
    </row>
    <row r="11" spans="1:4" ht="15" customHeight="1" thickBot="1">
      <c r="A11" s="32"/>
      <c r="B11" s="33">
        <v>2</v>
      </c>
      <c r="C11" s="34" t="s">
        <v>11</v>
      </c>
      <c r="D11" s="658">
        <v>350</v>
      </c>
    </row>
    <row r="12" spans="1:4" ht="15" customHeight="1" thickBot="1">
      <c r="A12" s="36">
        <v>3</v>
      </c>
      <c r="B12" s="37">
        <v>1</v>
      </c>
      <c r="C12" s="38" t="s">
        <v>12</v>
      </c>
      <c r="D12" s="659">
        <v>4000</v>
      </c>
    </row>
    <row r="13" spans="1:4" ht="15" customHeight="1" thickBot="1">
      <c r="A13" s="36"/>
      <c r="B13" s="37">
        <v>2</v>
      </c>
      <c r="C13" s="38" t="s">
        <v>13</v>
      </c>
      <c r="D13" s="659"/>
    </row>
    <row r="14" spans="1:4" ht="15" customHeight="1" thickBot="1">
      <c r="A14" s="24">
        <v>5</v>
      </c>
      <c r="B14" s="25"/>
      <c r="C14" s="26" t="s">
        <v>14</v>
      </c>
      <c r="D14" s="660"/>
    </row>
    <row r="15" spans="1:4" ht="15" customHeight="1">
      <c r="A15" s="28"/>
      <c r="B15" s="29">
        <v>1</v>
      </c>
      <c r="C15" s="30" t="s">
        <v>15</v>
      </c>
      <c r="D15" s="661"/>
    </row>
    <row r="16" spans="1:4" ht="15" customHeight="1" thickBot="1">
      <c r="A16" s="32"/>
      <c r="B16" s="33">
        <v>2</v>
      </c>
      <c r="C16" s="34" t="s">
        <v>16</v>
      </c>
      <c r="D16" s="663"/>
    </row>
    <row r="17" spans="1:4" ht="15" customHeight="1" thickBot="1">
      <c r="A17" s="41">
        <v>6</v>
      </c>
      <c r="B17" s="42"/>
      <c r="C17" s="43" t="s">
        <v>17</v>
      </c>
      <c r="D17" s="664"/>
    </row>
    <row r="18" spans="1:4" ht="15" customHeight="1" thickBot="1">
      <c r="A18" s="24">
        <v>9</v>
      </c>
      <c r="B18" s="45"/>
      <c r="C18" s="26" t="s">
        <v>18</v>
      </c>
      <c r="D18" s="656">
        <v>32509</v>
      </c>
    </row>
    <row r="19" spans="1:4" ht="15" customHeight="1">
      <c r="A19" s="201"/>
      <c r="B19" s="202">
        <v>1</v>
      </c>
      <c r="C19" s="59" t="s">
        <v>19</v>
      </c>
      <c r="D19" s="657">
        <v>32509</v>
      </c>
    </row>
    <row r="20" spans="1:4" ht="15" customHeight="1">
      <c r="A20" s="28"/>
      <c r="B20" s="29">
        <v>2</v>
      </c>
      <c r="C20" s="30" t="s">
        <v>20</v>
      </c>
      <c r="D20" s="666"/>
    </row>
    <row r="21" spans="1:4" ht="15" customHeight="1" thickBot="1">
      <c r="A21" s="667">
        <v>10</v>
      </c>
      <c r="B21" s="668">
        <v>1</v>
      </c>
      <c r="C21" s="669" t="s">
        <v>21</v>
      </c>
      <c r="D21" s="670">
        <v>643337</v>
      </c>
    </row>
    <row r="22" spans="1:4" ht="15" customHeight="1" thickBot="1">
      <c r="A22" s="667"/>
      <c r="B22" s="668"/>
      <c r="C22" s="669"/>
      <c r="D22" s="670"/>
    </row>
    <row r="23" spans="1:4" ht="15" customHeight="1" thickBot="1">
      <c r="A23" s="671"/>
      <c r="B23" s="672"/>
      <c r="C23" s="673" t="s">
        <v>22</v>
      </c>
      <c r="D23" s="674">
        <v>725095</v>
      </c>
    </row>
    <row r="24" spans="1:4" ht="15" customHeight="1" thickBot="1">
      <c r="A24" s="675"/>
      <c r="B24" s="476"/>
      <c r="C24" s="310"/>
      <c r="D24" s="676"/>
    </row>
    <row r="25" spans="1:4" ht="15" customHeight="1" thickBot="1">
      <c r="A25" s="20"/>
      <c r="B25" s="21"/>
      <c r="C25" s="22" t="s">
        <v>23</v>
      </c>
      <c r="D25" s="677"/>
    </row>
    <row r="26" spans="1:4" ht="15" customHeight="1" thickBot="1">
      <c r="A26" s="24">
        <v>11</v>
      </c>
      <c r="B26" s="25"/>
      <c r="C26" s="26" t="s">
        <v>24</v>
      </c>
      <c r="D26" s="660">
        <f>SUM(D27,D30,D33,D34:D36)</f>
        <v>721095</v>
      </c>
    </row>
    <row r="27" spans="1:4" ht="15" customHeight="1">
      <c r="A27" s="28"/>
      <c r="B27" s="29">
        <v>1</v>
      </c>
      <c r="C27" s="59" t="s">
        <v>25</v>
      </c>
      <c r="D27" s="661">
        <v>460245</v>
      </c>
    </row>
    <row r="28" spans="1:4" ht="15" customHeight="1">
      <c r="A28" s="28"/>
      <c r="B28" s="29"/>
      <c r="C28" s="679" t="s">
        <v>528</v>
      </c>
      <c r="D28" s="680">
        <v>440827</v>
      </c>
    </row>
    <row r="29" spans="1:4" ht="18" customHeight="1">
      <c r="A29" s="28"/>
      <c r="B29" s="29"/>
      <c r="C29" s="679" t="s">
        <v>533</v>
      </c>
      <c r="D29" s="680">
        <v>19418</v>
      </c>
    </row>
    <row r="30" spans="1:4" ht="15" customHeight="1">
      <c r="A30" s="28"/>
      <c r="B30" s="29">
        <v>2</v>
      </c>
      <c r="C30" s="30" t="s">
        <v>26</v>
      </c>
      <c r="D30" s="666">
        <v>114834</v>
      </c>
    </row>
    <row r="31" spans="1:4" ht="15" customHeight="1">
      <c r="A31" s="28"/>
      <c r="B31" s="29"/>
      <c r="C31" s="679" t="s">
        <v>530</v>
      </c>
      <c r="D31" s="662">
        <v>109840</v>
      </c>
    </row>
    <row r="32" spans="1:4" ht="15" customHeight="1">
      <c r="A32" s="28"/>
      <c r="B32" s="29"/>
      <c r="C32" s="679" t="s">
        <v>534</v>
      </c>
      <c r="D32" s="662">
        <v>4994</v>
      </c>
    </row>
    <row r="33" spans="1:4" ht="15" customHeight="1">
      <c r="A33" s="28"/>
      <c r="B33" s="29">
        <v>3</v>
      </c>
      <c r="C33" s="30" t="s">
        <v>27</v>
      </c>
      <c r="D33" s="666">
        <v>146016</v>
      </c>
    </row>
    <row r="34" spans="1:4" ht="15" customHeight="1">
      <c r="A34" s="28"/>
      <c r="B34" s="29">
        <v>4</v>
      </c>
      <c r="C34" s="30" t="s">
        <v>28</v>
      </c>
      <c r="D34" s="666"/>
    </row>
    <row r="35" spans="1:4" ht="12.75">
      <c r="A35" s="60"/>
      <c r="B35" s="61">
        <v>5</v>
      </c>
      <c r="C35" s="62" t="s">
        <v>29</v>
      </c>
      <c r="D35" s="661"/>
    </row>
    <row r="36" spans="1:4" ht="13.5" thickBot="1">
      <c r="A36" s="28"/>
      <c r="B36" s="29">
        <v>6</v>
      </c>
      <c r="C36" s="30" t="s">
        <v>30</v>
      </c>
      <c r="D36" s="663"/>
    </row>
    <row r="37" spans="1:4" ht="13.5" thickBot="1">
      <c r="A37" s="24">
        <v>12</v>
      </c>
      <c r="B37" s="25"/>
      <c r="C37" s="26" t="s">
        <v>31</v>
      </c>
      <c r="D37" s="660">
        <v>4000</v>
      </c>
    </row>
    <row r="38" spans="1:4" ht="12.75">
      <c r="A38" s="28"/>
      <c r="B38" s="29">
        <v>1</v>
      </c>
      <c r="C38" s="30" t="s">
        <v>32</v>
      </c>
      <c r="D38" s="661"/>
    </row>
    <row r="39" spans="1:4" ht="12.75">
      <c r="A39" s="28"/>
      <c r="B39" s="29">
        <v>2</v>
      </c>
      <c r="C39" s="30" t="s">
        <v>33</v>
      </c>
      <c r="D39" s="666">
        <v>4000</v>
      </c>
    </row>
    <row r="40" spans="1:4" ht="13.5" thickBot="1">
      <c r="A40" s="32"/>
      <c r="B40" s="33">
        <v>3</v>
      </c>
      <c r="C40" s="34" t="s">
        <v>34</v>
      </c>
      <c r="D40" s="663"/>
    </row>
    <row r="41" spans="1:4" ht="13.5" thickBot="1">
      <c r="A41" s="41">
        <v>16</v>
      </c>
      <c r="B41" s="42"/>
      <c r="C41" s="43" t="s">
        <v>35</v>
      </c>
      <c r="D41" s="664"/>
    </row>
    <row r="42" spans="1:4" ht="13.5" thickBot="1">
      <c r="A42" s="64"/>
      <c r="B42" s="65"/>
      <c r="C42" s="53" t="s">
        <v>36</v>
      </c>
      <c r="D42" s="674">
        <v>725095</v>
      </c>
    </row>
    <row r="43" spans="1:4" ht="13.5" thickBot="1">
      <c r="A43" s="681"/>
      <c r="B43" s="682"/>
      <c r="C43" s="682"/>
      <c r="D43" s="683"/>
    </row>
    <row r="44" spans="1:4" ht="13.5" thickBot="1">
      <c r="A44" s="68" t="s">
        <v>37</v>
      </c>
      <c r="B44" s="69"/>
      <c r="C44" s="70"/>
      <c r="D44" s="684">
        <v>202</v>
      </c>
    </row>
    <row r="46" spans="1:4" ht="12.75">
      <c r="A46" s="710" t="s">
        <v>537</v>
      </c>
      <c r="B46" s="710"/>
      <c r="C46" s="711"/>
      <c r="D46" s="686"/>
    </row>
    <row r="47" spans="1:4" ht="12.75">
      <c r="A47" s="710"/>
      <c r="C47" s="710" t="s">
        <v>538</v>
      </c>
      <c r="D47" s="711">
        <v>384932</v>
      </c>
    </row>
    <row r="48" spans="1:4" ht="12.75">
      <c r="A48" s="710"/>
      <c r="C48" s="710" t="s">
        <v>545</v>
      </c>
      <c r="D48" s="711">
        <v>258405</v>
      </c>
    </row>
    <row r="49" spans="1:4" ht="12.75">
      <c r="A49" s="710"/>
      <c r="C49" s="710" t="s">
        <v>297</v>
      </c>
      <c r="D49" s="711">
        <v>643337</v>
      </c>
    </row>
  </sheetData>
  <sheetProtection/>
  <mergeCells count="5">
    <mergeCell ref="C3:D3"/>
    <mergeCell ref="C2:D2"/>
    <mergeCell ref="A1:D1"/>
    <mergeCell ref="C5:C6"/>
    <mergeCell ref="D5:D6"/>
  </mergeCells>
  <printOptions/>
  <pageMargins left="0.984251968503937" right="0.7874015748031497" top="0.68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931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57.00390625" style="0" customWidth="1"/>
    <col min="4" max="4" width="14.28125" style="685" bestFit="1" customWidth="1"/>
  </cols>
  <sheetData>
    <row r="1" spans="1:4" ht="16.5" thickBot="1">
      <c r="A1" s="1135" t="s">
        <v>544</v>
      </c>
      <c r="B1" s="1135"/>
      <c r="C1" s="1135"/>
      <c r="D1" s="1135"/>
    </row>
    <row r="2" spans="1:4" ht="27.75" customHeight="1">
      <c r="A2" s="4" t="s">
        <v>0</v>
      </c>
      <c r="B2" s="690"/>
      <c r="C2" s="1138" t="s">
        <v>673</v>
      </c>
      <c r="D2" s="1134"/>
    </row>
    <row r="3" spans="1:4" ht="13.5" thickBot="1">
      <c r="A3" s="7" t="s">
        <v>1</v>
      </c>
      <c r="B3" s="689"/>
      <c r="C3" s="1139" t="s">
        <v>2</v>
      </c>
      <c r="D3" s="1132"/>
    </row>
    <row r="4" spans="1:4" ht="14.25" thickBot="1">
      <c r="A4" s="11"/>
      <c r="B4" s="11"/>
      <c r="C4" s="7"/>
      <c r="D4" s="1048" t="s">
        <v>3</v>
      </c>
    </row>
    <row r="5" spans="1:4" ht="63.75">
      <c r="A5" s="13" t="s">
        <v>527</v>
      </c>
      <c r="B5" s="14" t="s">
        <v>60</v>
      </c>
      <c r="C5" s="1107" t="s">
        <v>6</v>
      </c>
      <c r="D5" s="1136" t="s">
        <v>599</v>
      </c>
    </row>
    <row r="6" spans="1:4" ht="13.5" thickBot="1">
      <c r="A6" s="279" t="s">
        <v>7</v>
      </c>
      <c r="B6" s="280"/>
      <c r="C6" s="1108"/>
      <c r="D6" s="1137"/>
    </row>
    <row r="7" spans="1:4" ht="13.5" thickBot="1">
      <c r="A7" s="17">
        <v>1</v>
      </c>
      <c r="B7" s="18">
        <v>2</v>
      </c>
      <c r="C7" s="18">
        <v>3</v>
      </c>
      <c r="D7" s="654">
        <v>4</v>
      </c>
    </row>
    <row r="8" spans="1:4" ht="16.5" thickBot="1">
      <c r="A8" s="20"/>
      <c r="B8" s="21"/>
      <c r="C8" s="22" t="s">
        <v>8</v>
      </c>
      <c r="D8" s="691"/>
    </row>
    <row r="9" spans="1:4" ht="13.5" thickBot="1">
      <c r="A9" s="24">
        <v>1</v>
      </c>
      <c r="B9" s="25"/>
      <c r="C9" s="26" t="s">
        <v>9</v>
      </c>
      <c r="D9" s="692">
        <v>6817</v>
      </c>
    </row>
    <row r="10" spans="1:4" ht="12.75">
      <c r="A10" s="28"/>
      <c r="B10" s="29">
        <v>1</v>
      </c>
      <c r="C10" s="30" t="s">
        <v>10</v>
      </c>
      <c r="D10" s="693">
        <v>4967</v>
      </c>
    </row>
    <row r="11" spans="1:4" ht="13.5" thickBot="1">
      <c r="A11" s="32"/>
      <c r="B11" s="33">
        <v>2</v>
      </c>
      <c r="C11" s="34" t="s">
        <v>11</v>
      </c>
      <c r="D11" s="694">
        <v>250</v>
      </c>
    </row>
    <row r="12" spans="1:4" ht="13.5" thickBot="1">
      <c r="A12" s="36">
        <v>3</v>
      </c>
      <c r="B12" s="37">
        <v>1</v>
      </c>
      <c r="C12" s="38" t="s">
        <v>12</v>
      </c>
      <c r="D12" s="695"/>
    </row>
    <row r="13" spans="1:4" ht="13.5" thickBot="1">
      <c r="A13" s="36"/>
      <c r="B13" s="37">
        <v>2</v>
      </c>
      <c r="C13" s="38" t="s">
        <v>13</v>
      </c>
      <c r="D13" s="695"/>
    </row>
    <row r="14" spans="1:4" ht="13.5" thickBot="1">
      <c r="A14" s="24">
        <v>5</v>
      </c>
      <c r="B14" s="25"/>
      <c r="C14" s="26" t="s">
        <v>14</v>
      </c>
      <c r="D14" s="696">
        <f>SUM(D15:D16)</f>
        <v>1580</v>
      </c>
    </row>
    <row r="15" spans="1:4" ht="12.75">
      <c r="A15" s="28"/>
      <c r="B15" s="29">
        <v>1</v>
      </c>
      <c r="C15" s="30" t="s">
        <v>15</v>
      </c>
      <c r="D15" s="697">
        <v>1580</v>
      </c>
    </row>
    <row r="16" spans="1:4" ht="13.5" thickBot="1">
      <c r="A16" s="32"/>
      <c r="B16" s="33">
        <v>2</v>
      </c>
      <c r="C16" s="34" t="s">
        <v>16</v>
      </c>
      <c r="D16" s="698"/>
    </row>
    <row r="17" spans="1:4" ht="13.5" thickBot="1">
      <c r="A17" s="41">
        <v>6</v>
      </c>
      <c r="B17" s="42"/>
      <c r="C17" s="43" t="s">
        <v>17</v>
      </c>
      <c r="D17" s="699">
        <v>0</v>
      </c>
    </row>
    <row r="18" spans="1:4" ht="13.5" thickBot="1">
      <c r="A18" s="24">
        <v>9</v>
      </c>
      <c r="B18" s="45"/>
      <c r="C18" s="26" t="s">
        <v>18</v>
      </c>
      <c r="D18" s="692"/>
    </row>
    <row r="19" spans="1:4" ht="12.75">
      <c r="A19" s="201"/>
      <c r="B19" s="202">
        <v>1</v>
      </c>
      <c r="C19" s="59" t="s">
        <v>19</v>
      </c>
      <c r="D19" s="693"/>
    </row>
    <row r="20" spans="1:4" ht="12.75">
      <c r="A20" s="28"/>
      <c r="B20" s="29">
        <v>2</v>
      </c>
      <c r="C20" s="30" t="s">
        <v>20</v>
      </c>
      <c r="D20" s="700"/>
    </row>
    <row r="21" spans="1:4" ht="13.5" thickBot="1">
      <c r="A21" s="667">
        <v>10</v>
      </c>
      <c r="B21" s="668">
        <v>1</v>
      </c>
      <c r="C21" s="669" t="s">
        <v>21</v>
      </c>
      <c r="D21" s="701">
        <v>129444</v>
      </c>
    </row>
    <row r="22" spans="1:4" ht="13.5" thickBot="1">
      <c r="A22" s="671"/>
      <c r="B22" s="672"/>
      <c r="C22" s="673" t="s">
        <v>22</v>
      </c>
      <c r="D22" s="678">
        <v>137841</v>
      </c>
    </row>
    <row r="23" spans="1:4" ht="13.5" thickBot="1">
      <c r="A23" s="675"/>
      <c r="B23" s="476"/>
      <c r="C23" s="310"/>
      <c r="D23" s="702"/>
    </row>
    <row r="24" spans="1:4" ht="16.5" thickBot="1">
      <c r="A24" s="20"/>
      <c r="B24" s="21"/>
      <c r="C24" s="22" t="s">
        <v>23</v>
      </c>
      <c r="D24" s="703"/>
    </row>
    <row r="25" spans="1:4" ht="13.5" thickBot="1">
      <c r="A25" s="24">
        <v>11</v>
      </c>
      <c r="B25" s="25"/>
      <c r="C25" s="26" t="s">
        <v>24</v>
      </c>
      <c r="D25" s="696">
        <v>137841</v>
      </c>
    </row>
    <row r="26" spans="1:4" ht="12.75">
      <c r="A26" s="28"/>
      <c r="B26" s="29">
        <v>1</v>
      </c>
      <c r="C26" s="59" t="s">
        <v>25</v>
      </c>
      <c r="D26" s="697">
        <v>82046</v>
      </c>
    </row>
    <row r="27" spans="1:4" ht="12.75">
      <c r="A27" s="28"/>
      <c r="B27" s="29"/>
      <c r="C27" s="665" t="s">
        <v>528</v>
      </c>
      <c r="D27" s="697">
        <v>77847</v>
      </c>
    </row>
    <row r="28" spans="1:4" ht="12.75">
      <c r="A28" s="28"/>
      <c r="B28" s="29"/>
      <c r="C28" s="665" t="s">
        <v>535</v>
      </c>
      <c r="D28" s="697">
        <v>4199</v>
      </c>
    </row>
    <row r="29" spans="1:4" ht="12.75">
      <c r="A29" s="28"/>
      <c r="B29" s="29">
        <v>2</v>
      </c>
      <c r="C29" s="30" t="s">
        <v>26</v>
      </c>
      <c r="D29" s="700">
        <v>20652</v>
      </c>
    </row>
    <row r="30" spans="1:4" ht="12.75">
      <c r="A30" s="28"/>
      <c r="B30" s="29"/>
      <c r="C30" s="665" t="s">
        <v>530</v>
      </c>
      <c r="D30" s="700">
        <v>19572</v>
      </c>
    </row>
    <row r="31" spans="1:4" ht="12.75">
      <c r="A31" s="28"/>
      <c r="B31" s="29"/>
      <c r="C31" s="665" t="s">
        <v>536</v>
      </c>
      <c r="D31" s="700">
        <v>1080</v>
      </c>
    </row>
    <row r="32" spans="1:4" ht="12.75">
      <c r="A32" s="28"/>
      <c r="B32" s="29">
        <v>3</v>
      </c>
      <c r="C32" s="30" t="s">
        <v>27</v>
      </c>
      <c r="D32" s="700">
        <v>35143</v>
      </c>
    </row>
    <row r="33" spans="1:4" ht="12.75" hidden="1">
      <c r="A33" s="28"/>
      <c r="B33" s="29"/>
      <c r="C33" s="30"/>
      <c r="D33" s="700"/>
    </row>
    <row r="34" spans="1:4" ht="12.75" hidden="1">
      <c r="A34" s="28"/>
      <c r="B34" s="29"/>
      <c r="C34" s="30"/>
      <c r="D34" s="700"/>
    </row>
    <row r="35" spans="1:4" ht="12.75">
      <c r="A35" s="28"/>
      <c r="B35" s="29">
        <v>4</v>
      </c>
      <c r="C35" s="30" t="s">
        <v>28</v>
      </c>
      <c r="D35" s="700"/>
    </row>
    <row r="36" spans="1:4" ht="12.75">
      <c r="A36" s="60"/>
      <c r="B36" s="61">
        <v>5</v>
      </c>
      <c r="C36" s="62" t="s">
        <v>29</v>
      </c>
      <c r="D36" s="697"/>
    </row>
    <row r="37" spans="1:4" ht="13.5" thickBot="1">
      <c r="A37" s="28"/>
      <c r="B37" s="29">
        <v>6</v>
      </c>
      <c r="C37" s="30" t="s">
        <v>30</v>
      </c>
      <c r="D37" s="698"/>
    </row>
    <row r="38" spans="1:4" ht="13.5" thickBot="1">
      <c r="A38" s="24">
        <v>12</v>
      </c>
      <c r="B38" s="25"/>
      <c r="C38" s="26" t="s">
        <v>31</v>
      </c>
      <c r="D38" s="696">
        <f>SUM(D39:D41)</f>
        <v>0</v>
      </c>
    </row>
    <row r="39" spans="1:4" ht="12.75">
      <c r="A39" s="28"/>
      <c r="B39" s="29">
        <v>1</v>
      </c>
      <c r="C39" s="30" t="s">
        <v>32</v>
      </c>
      <c r="D39" s="697"/>
    </row>
    <row r="40" spans="1:4" ht="12.75">
      <c r="A40" s="28"/>
      <c r="B40" s="29">
        <v>2</v>
      </c>
      <c r="C40" s="30" t="s">
        <v>33</v>
      </c>
      <c r="D40" s="700">
        <v>0</v>
      </c>
    </row>
    <row r="41" spans="1:4" ht="13.5" thickBot="1">
      <c r="A41" s="32"/>
      <c r="B41" s="33">
        <v>3</v>
      </c>
      <c r="C41" s="34" t="s">
        <v>34</v>
      </c>
      <c r="D41" s="698"/>
    </row>
    <row r="42" spans="1:4" ht="13.5" thickBot="1">
      <c r="A42" s="41">
        <v>16</v>
      </c>
      <c r="B42" s="42"/>
      <c r="C42" s="43" t="s">
        <v>35</v>
      </c>
      <c r="D42" s="699"/>
    </row>
    <row r="43" spans="1:4" ht="13.5" thickBot="1">
      <c r="A43" s="64"/>
      <c r="B43" s="65"/>
      <c r="C43" s="53" t="s">
        <v>36</v>
      </c>
      <c r="D43" s="678">
        <v>137841</v>
      </c>
    </row>
    <row r="44" spans="1:4" ht="13.5" thickBot="1">
      <c r="A44" s="681"/>
      <c r="B44" s="682"/>
      <c r="C44" s="682"/>
      <c r="D44" s="704"/>
    </row>
    <row r="45" spans="1:4" ht="13.5" thickBot="1">
      <c r="A45" s="68" t="s">
        <v>37</v>
      </c>
      <c r="B45" s="69"/>
      <c r="C45" s="70"/>
      <c r="D45" s="705">
        <v>32</v>
      </c>
    </row>
    <row r="46" spans="1:4" ht="12.75">
      <c r="A46" s="706"/>
      <c r="B46" s="707"/>
      <c r="C46" s="708"/>
      <c r="D46" s="709"/>
    </row>
    <row r="47" spans="1:4" ht="12.75">
      <c r="A47" s="710" t="s">
        <v>537</v>
      </c>
      <c r="B47" s="710"/>
      <c r="C47" s="711"/>
      <c r="D47" s="686"/>
    </row>
    <row r="48" spans="1:4" ht="12.75">
      <c r="A48" s="710"/>
      <c r="C48" s="710" t="s">
        <v>538</v>
      </c>
      <c r="D48" s="711">
        <v>85973</v>
      </c>
    </row>
    <row r="49" spans="1:4" ht="12.75">
      <c r="A49" s="710"/>
      <c r="C49" s="710" t="s">
        <v>539</v>
      </c>
      <c r="D49" s="711">
        <f>D50-D48</f>
        <v>43471</v>
      </c>
    </row>
    <row r="50" spans="1:4" ht="12.75">
      <c r="A50" s="710"/>
      <c r="C50" s="710" t="s">
        <v>297</v>
      </c>
      <c r="D50" s="711">
        <f>D21</f>
        <v>129444</v>
      </c>
    </row>
    <row r="51" ht="12.75">
      <c r="D51" s="686"/>
    </row>
    <row r="52" ht="12.75">
      <c r="D52" s="686"/>
    </row>
    <row r="53" ht="12.75">
      <c r="D53" s="686"/>
    </row>
    <row r="54" ht="12.75">
      <c r="D54" s="686"/>
    </row>
    <row r="55" ht="12.75">
      <c r="D55" s="686"/>
    </row>
    <row r="56" ht="12.75">
      <c r="D56" s="686"/>
    </row>
    <row r="57" ht="12.75">
      <c r="D57" s="686"/>
    </row>
    <row r="58" ht="12.75">
      <c r="D58" s="686"/>
    </row>
    <row r="59" ht="12.75">
      <c r="D59" s="686"/>
    </row>
    <row r="60" ht="12.75">
      <c r="D60" s="686"/>
    </row>
    <row r="61" ht="12.75">
      <c r="D61" s="686"/>
    </row>
    <row r="62" ht="12.75">
      <c r="D62" s="686"/>
    </row>
    <row r="63" ht="12.75">
      <c r="D63" s="686"/>
    </row>
    <row r="64" ht="12.75">
      <c r="D64" s="686"/>
    </row>
    <row r="65" ht="12.75">
      <c r="D65" s="686"/>
    </row>
    <row r="66" ht="12.75">
      <c r="D66" s="686"/>
    </row>
    <row r="67" ht="12.75">
      <c r="D67" s="686"/>
    </row>
    <row r="68" ht="12.75">
      <c r="D68" s="686"/>
    </row>
    <row r="69" ht="12.75">
      <c r="D69" s="686"/>
    </row>
    <row r="70" ht="12.75">
      <c r="D70" s="686"/>
    </row>
    <row r="71" ht="12.75">
      <c r="D71" s="686"/>
    </row>
    <row r="72" ht="12.75">
      <c r="D72" s="686"/>
    </row>
    <row r="73" ht="12.75">
      <c r="D73" s="686"/>
    </row>
    <row r="74" ht="12.75">
      <c r="D74" s="686"/>
    </row>
    <row r="75" ht="12.75">
      <c r="D75" s="686"/>
    </row>
    <row r="76" ht="12.75">
      <c r="D76" s="686"/>
    </row>
    <row r="77" ht="12.75">
      <c r="D77" s="686"/>
    </row>
    <row r="78" ht="12.75">
      <c r="D78" s="686"/>
    </row>
    <row r="79" ht="12.75">
      <c r="D79" s="686"/>
    </row>
    <row r="80" ht="12.75">
      <c r="D80" s="686"/>
    </row>
    <row r="81" ht="12.75">
      <c r="D81" s="686"/>
    </row>
    <row r="82" ht="12.75">
      <c r="D82" s="686"/>
    </row>
    <row r="83" ht="12.75">
      <c r="D83" s="686"/>
    </row>
    <row r="84" ht="12.75">
      <c r="D84" s="686"/>
    </row>
    <row r="85" ht="12.75">
      <c r="D85" s="686"/>
    </row>
    <row r="86" ht="12.75">
      <c r="D86" s="686"/>
    </row>
    <row r="87" ht="12.75">
      <c r="D87" s="686"/>
    </row>
    <row r="88" ht="12.75">
      <c r="D88" s="686"/>
    </row>
    <row r="89" ht="12.75">
      <c r="D89" s="686"/>
    </row>
    <row r="90" ht="12.75">
      <c r="D90" s="686"/>
    </row>
    <row r="91" ht="12.75">
      <c r="D91" s="686"/>
    </row>
    <row r="92" ht="12.75">
      <c r="D92" s="686"/>
    </row>
    <row r="93" ht="12.75">
      <c r="D93" s="686"/>
    </row>
    <row r="94" ht="12.75">
      <c r="D94" s="686"/>
    </row>
    <row r="95" ht="12.75">
      <c r="D95" s="686"/>
    </row>
    <row r="96" ht="12.75">
      <c r="D96" s="686"/>
    </row>
    <row r="97" ht="12.75">
      <c r="D97" s="686"/>
    </row>
    <row r="98" ht="12.75">
      <c r="D98" s="686"/>
    </row>
    <row r="99" ht="12.75">
      <c r="D99" s="686"/>
    </row>
    <row r="100" ht="12.75">
      <c r="D100" s="686"/>
    </row>
    <row r="101" ht="12.75">
      <c r="D101" s="686"/>
    </row>
    <row r="102" ht="12.75">
      <c r="D102" s="686"/>
    </row>
    <row r="103" ht="12.75">
      <c r="D103" s="686"/>
    </row>
    <row r="104" ht="12.75">
      <c r="D104" s="686"/>
    </row>
    <row r="105" ht="12.75">
      <c r="D105" s="686"/>
    </row>
    <row r="106" ht="12.75">
      <c r="D106" s="686"/>
    </row>
    <row r="107" ht="12.75">
      <c r="D107" s="686"/>
    </row>
    <row r="108" ht="12.75">
      <c r="D108" s="686"/>
    </row>
    <row r="109" ht="12.75">
      <c r="D109" s="686"/>
    </row>
    <row r="110" ht="12.75">
      <c r="D110" s="686"/>
    </row>
    <row r="111" ht="12.75">
      <c r="D111" s="686"/>
    </row>
    <row r="112" ht="12.75">
      <c r="D112" s="686"/>
    </row>
    <row r="113" ht="12.75">
      <c r="D113" s="686"/>
    </row>
    <row r="114" ht="12.75">
      <c r="D114" s="686"/>
    </row>
    <row r="115" ht="12.75">
      <c r="D115" s="686"/>
    </row>
    <row r="116" ht="12.75">
      <c r="D116" s="686"/>
    </row>
    <row r="117" ht="12.75">
      <c r="D117" s="686"/>
    </row>
    <row r="118" ht="12.75">
      <c r="D118" s="686"/>
    </row>
    <row r="119" ht="12.75">
      <c r="D119" s="686"/>
    </row>
    <row r="120" ht="12.75">
      <c r="D120" s="686"/>
    </row>
    <row r="121" ht="12.75">
      <c r="D121" s="686"/>
    </row>
    <row r="122" ht="12.75">
      <c r="D122" s="686"/>
    </row>
    <row r="123" ht="12.75">
      <c r="D123" s="686"/>
    </row>
    <row r="124" ht="12.75">
      <c r="D124" s="686"/>
    </row>
    <row r="125" ht="12.75">
      <c r="D125" s="686"/>
    </row>
    <row r="126" ht="12.75">
      <c r="D126" s="686"/>
    </row>
    <row r="127" ht="12.75">
      <c r="D127" s="686"/>
    </row>
    <row r="128" ht="12.75">
      <c r="D128" s="686"/>
    </row>
    <row r="129" ht="12.75">
      <c r="D129" s="686"/>
    </row>
    <row r="130" ht="12.75">
      <c r="D130" s="686"/>
    </row>
    <row r="131" ht="12.75">
      <c r="D131" s="686"/>
    </row>
    <row r="132" ht="12.75">
      <c r="D132" s="686"/>
    </row>
    <row r="133" ht="12.75">
      <c r="D133" s="686"/>
    </row>
    <row r="134" ht="12.75">
      <c r="D134" s="686"/>
    </row>
    <row r="135" ht="12.75">
      <c r="D135" s="686"/>
    </row>
    <row r="136" ht="12.75">
      <c r="D136" s="686"/>
    </row>
    <row r="137" ht="12.75">
      <c r="D137" s="686"/>
    </row>
    <row r="138" ht="12.75">
      <c r="D138" s="686"/>
    </row>
    <row r="139" ht="12.75">
      <c r="D139" s="686"/>
    </row>
    <row r="140" ht="12.75">
      <c r="D140" s="686"/>
    </row>
    <row r="141" ht="12.75">
      <c r="D141" s="686"/>
    </row>
    <row r="142" ht="12.75">
      <c r="D142" s="686"/>
    </row>
    <row r="143" ht="12.75">
      <c r="D143" s="686"/>
    </row>
    <row r="144" ht="12.75">
      <c r="D144" s="686"/>
    </row>
    <row r="145" ht="12.75">
      <c r="D145" s="686"/>
    </row>
    <row r="146" ht="12.75">
      <c r="D146" s="686"/>
    </row>
    <row r="147" ht="12.75">
      <c r="D147" s="686"/>
    </row>
    <row r="148" ht="12.75">
      <c r="D148" s="686"/>
    </row>
    <row r="149" ht="12.75">
      <c r="D149" s="686"/>
    </row>
    <row r="150" ht="12.75">
      <c r="D150" s="686"/>
    </row>
    <row r="151" ht="12.75">
      <c r="D151" s="686"/>
    </row>
    <row r="152" ht="12.75">
      <c r="D152" s="686"/>
    </row>
    <row r="153" ht="12.75">
      <c r="D153" s="686"/>
    </row>
    <row r="154" ht="12.75">
      <c r="D154" s="686"/>
    </row>
    <row r="155" ht="12.75">
      <c r="D155" s="686"/>
    </row>
    <row r="156" ht="12.75">
      <c r="D156" s="686"/>
    </row>
    <row r="157" ht="12.75">
      <c r="D157" s="686"/>
    </row>
    <row r="158" ht="12.75">
      <c r="D158" s="686"/>
    </row>
    <row r="159" ht="12.75">
      <c r="D159" s="686"/>
    </row>
    <row r="160" ht="12.75">
      <c r="D160" s="686"/>
    </row>
    <row r="161" ht="12.75">
      <c r="D161" s="686"/>
    </row>
    <row r="162" ht="12.75">
      <c r="D162" s="686"/>
    </row>
    <row r="163" ht="12.75">
      <c r="D163" s="686"/>
    </row>
    <row r="164" ht="12.75">
      <c r="D164" s="686"/>
    </row>
    <row r="165" ht="12.75">
      <c r="D165" s="686"/>
    </row>
    <row r="166" ht="12.75">
      <c r="D166" s="686"/>
    </row>
    <row r="167" ht="12.75">
      <c r="D167" s="686"/>
    </row>
    <row r="168" ht="12.75">
      <c r="D168" s="686"/>
    </row>
    <row r="169" ht="12.75">
      <c r="D169" s="686"/>
    </row>
    <row r="170" ht="12.75">
      <c r="D170" s="686"/>
    </row>
    <row r="171" ht="12.75">
      <c r="D171" s="686"/>
    </row>
    <row r="172" ht="12.75">
      <c r="D172" s="686"/>
    </row>
    <row r="173" ht="12.75">
      <c r="D173" s="686"/>
    </row>
    <row r="174" ht="12.75">
      <c r="D174" s="686"/>
    </row>
    <row r="175" ht="12.75">
      <c r="D175" s="686"/>
    </row>
    <row r="176" ht="12.75">
      <c r="D176" s="686"/>
    </row>
    <row r="177" ht="12.75">
      <c r="D177" s="686"/>
    </row>
    <row r="178" ht="12.75">
      <c r="D178" s="686"/>
    </row>
    <row r="179" ht="12.75">
      <c r="D179" s="686"/>
    </row>
    <row r="180" ht="12.75">
      <c r="D180" s="686"/>
    </row>
    <row r="181" ht="12.75">
      <c r="D181" s="686"/>
    </row>
    <row r="182" ht="12.75">
      <c r="D182" s="686"/>
    </row>
    <row r="183" ht="12.75">
      <c r="D183" s="686"/>
    </row>
    <row r="184" ht="12.75">
      <c r="D184" s="686"/>
    </row>
    <row r="185" ht="12.75">
      <c r="D185" s="686"/>
    </row>
    <row r="186" ht="12.75">
      <c r="D186" s="686"/>
    </row>
    <row r="187" ht="12.75">
      <c r="D187" s="686"/>
    </row>
    <row r="188" ht="12.75">
      <c r="D188" s="686"/>
    </row>
    <row r="189" ht="12.75">
      <c r="D189" s="686"/>
    </row>
    <row r="190" ht="12.75">
      <c r="D190" s="686"/>
    </row>
    <row r="191" ht="12.75">
      <c r="D191" s="686"/>
    </row>
    <row r="192" ht="12.75">
      <c r="D192" s="686"/>
    </row>
    <row r="193" ht="12.75">
      <c r="D193" s="686"/>
    </row>
    <row r="194" ht="12.75">
      <c r="D194" s="686"/>
    </row>
    <row r="195" ht="12.75">
      <c r="D195" s="686"/>
    </row>
    <row r="196" ht="12.75">
      <c r="D196" s="686"/>
    </row>
    <row r="197" ht="12.75">
      <c r="D197" s="686"/>
    </row>
    <row r="198" ht="12.75">
      <c r="D198" s="686"/>
    </row>
    <row r="199" ht="12.75">
      <c r="D199" s="686"/>
    </row>
    <row r="200" ht="12.75">
      <c r="D200" s="686"/>
    </row>
    <row r="201" ht="12.75">
      <c r="D201" s="686"/>
    </row>
    <row r="202" ht="12.75">
      <c r="D202" s="686"/>
    </row>
    <row r="203" ht="12.75">
      <c r="D203" s="686"/>
    </row>
    <row r="204" ht="12.75">
      <c r="D204" s="686"/>
    </row>
    <row r="205" ht="12.75">
      <c r="D205" s="686"/>
    </row>
    <row r="206" ht="12.75">
      <c r="D206" s="686"/>
    </row>
    <row r="207" ht="12.75">
      <c r="D207" s="686"/>
    </row>
    <row r="208" ht="12.75">
      <c r="D208" s="686"/>
    </row>
    <row r="209" ht="12.75">
      <c r="D209" s="686"/>
    </row>
    <row r="210" ht="12.75">
      <c r="D210" s="686"/>
    </row>
    <row r="211" ht="12.75">
      <c r="D211" s="686"/>
    </row>
    <row r="212" ht="12.75">
      <c r="D212" s="686"/>
    </row>
    <row r="213" ht="12.75">
      <c r="D213" s="686"/>
    </row>
    <row r="214" ht="12.75">
      <c r="D214" s="686"/>
    </row>
    <row r="215" ht="12.75">
      <c r="D215" s="686"/>
    </row>
    <row r="216" ht="12.75">
      <c r="D216" s="686"/>
    </row>
    <row r="217" ht="12.75">
      <c r="D217" s="686"/>
    </row>
    <row r="218" ht="12.75">
      <c r="D218" s="686"/>
    </row>
    <row r="219" ht="12.75">
      <c r="D219" s="686"/>
    </row>
    <row r="220" ht="12.75">
      <c r="D220" s="686"/>
    </row>
    <row r="221" ht="12.75">
      <c r="D221" s="686"/>
    </row>
    <row r="222" ht="12.75">
      <c r="D222" s="686"/>
    </row>
    <row r="223" ht="12.75">
      <c r="D223" s="686"/>
    </row>
    <row r="224" ht="12.75">
      <c r="D224" s="686"/>
    </row>
    <row r="225" ht="12.75">
      <c r="D225" s="686"/>
    </row>
    <row r="226" ht="12.75">
      <c r="D226" s="686"/>
    </row>
    <row r="227" ht="12.75">
      <c r="D227" s="686"/>
    </row>
    <row r="228" ht="12.75">
      <c r="D228" s="686"/>
    </row>
    <row r="229" ht="12.75">
      <c r="D229" s="686"/>
    </row>
    <row r="230" ht="12.75">
      <c r="D230" s="686"/>
    </row>
    <row r="231" ht="12.75">
      <c r="D231" s="686"/>
    </row>
    <row r="232" ht="12.75">
      <c r="D232" s="686"/>
    </row>
    <row r="233" ht="12.75">
      <c r="D233" s="686"/>
    </row>
    <row r="234" ht="12.75">
      <c r="D234" s="686"/>
    </row>
    <row r="235" ht="12.75">
      <c r="D235" s="686"/>
    </row>
    <row r="236" ht="12.75">
      <c r="D236" s="686"/>
    </row>
    <row r="237" ht="12.75">
      <c r="D237" s="686"/>
    </row>
    <row r="238" ht="12.75">
      <c r="D238" s="686"/>
    </row>
    <row r="239" ht="12.75">
      <c r="D239" s="686"/>
    </row>
    <row r="240" ht="12.75">
      <c r="D240" s="686"/>
    </row>
    <row r="241" ht="12.75">
      <c r="D241" s="686"/>
    </row>
    <row r="242" ht="12.75">
      <c r="D242" s="686"/>
    </row>
    <row r="243" ht="12.75">
      <c r="D243" s="686"/>
    </row>
    <row r="244" ht="12.75">
      <c r="D244" s="686"/>
    </row>
    <row r="245" ht="12.75">
      <c r="D245" s="686"/>
    </row>
    <row r="246" ht="12.75">
      <c r="D246" s="686"/>
    </row>
    <row r="247" ht="12.75">
      <c r="D247" s="686"/>
    </row>
    <row r="248" ht="12.75">
      <c r="D248" s="686"/>
    </row>
    <row r="249" ht="12.75">
      <c r="D249" s="686"/>
    </row>
    <row r="250" ht="12.75">
      <c r="D250" s="686"/>
    </row>
    <row r="251" ht="12.75">
      <c r="D251" s="686"/>
    </row>
    <row r="252" ht="12.75">
      <c r="D252" s="686"/>
    </row>
    <row r="253" ht="12.75">
      <c r="D253" s="686"/>
    </row>
    <row r="254" ht="12.75">
      <c r="D254" s="686"/>
    </row>
    <row r="255" ht="12.75">
      <c r="D255" s="686"/>
    </row>
    <row r="256" ht="12.75">
      <c r="D256" s="686"/>
    </row>
    <row r="257" ht="12.75">
      <c r="D257" s="686"/>
    </row>
    <row r="258" ht="12.75">
      <c r="D258" s="686"/>
    </row>
    <row r="259" ht="12.75">
      <c r="D259" s="686"/>
    </row>
    <row r="260" ht="12.75">
      <c r="D260" s="686"/>
    </row>
    <row r="261" ht="12.75">
      <c r="D261" s="686"/>
    </row>
    <row r="262" ht="12.75">
      <c r="D262" s="686"/>
    </row>
    <row r="263" ht="12.75">
      <c r="D263" s="686"/>
    </row>
    <row r="264" ht="12.75">
      <c r="D264" s="686"/>
    </row>
    <row r="265" ht="12.75">
      <c r="D265" s="686"/>
    </row>
    <row r="266" ht="12.75">
      <c r="D266" s="686"/>
    </row>
    <row r="267" ht="12.75">
      <c r="D267" s="686"/>
    </row>
    <row r="268" ht="12.75">
      <c r="D268" s="686"/>
    </row>
    <row r="269" ht="12.75">
      <c r="D269" s="686"/>
    </row>
    <row r="270" ht="12.75">
      <c r="D270" s="686"/>
    </row>
    <row r="271" ht="12.75">
      <c r="D271" s="686"/>
    </row>
    <row r="272" ht="12.75">
      <c r="D272" s="686"/>
    </row>
    <row r="273" ht="12.75">
      <c r="D273" s="686"/>
    </row>
    <row r="274" ht="12.75">
      <c r="D274" s="686"/>
    </row>
    <row r="275" ht="12.75">
      <c r="D275" s="686"/>
    </row>
    <row r="276" ht="12.75">
      <c r="D276" s="686"/>
    </row>
    <row r="277" ht="12.75">
      <c r="D277" s="686"/>
    </row>
    <row r="278" ht="12.75">
      <c r="D278" s="686"/>
    </row>
    <row r="279" ht="12.75">
      <c r="D279" s="686"/>
    </row>
    <row r="280" ht="12.75">
      <c r="D280" s="686"/>
    </row>
    <row r="281" ht="12.75">
      <c r="D281" s="686"/>
    </row>
    <row r="282" ht="12.75">
      <c r="D282" s="686"/>
    </row>
    <row r="283" ht="12.75">
      <c r="D283" s="686"/>
    </row>
    <row r="284" ht="12.75">
      <c r="D284" s="686"/>
    </row>
    <row r="285" ht="12.75">
      <c r="D285" s="686"/>
    </row>
    <row r="286" ht="12.75">
      <c r="D286" s="686"/>
    </row>
    <row r="287" ht="12.75">
      <c r="D287" s="686"/>
    </row>
    <row r="288" ht="12.75">
      <c r="D288" s="686"/>
    </row>
    <row r="289" ht="12.75">
      <c r="D289" s="686"/>
    </row>
    <row r="290" ht="12.75">
      <c r="D290" s="686"/>
    </row>
    <row r="291" ht="12.75">
      <c r="D291" s="686"/>
    </row>
    <row r="292" ht="12.75">
      <c r="D292" s="686"/>
    </row>
    <row r="293" ht="12.75">
      <c r="D293" s="686"/>
    </row>
    <row r="294" ht="12.75">
      <c r="D294" s="686"/>
    </row>
    <row r="295" ht="12.75">
      <c r="D295" s="686"/>
    </row>
    <row r="296" ht="12.75">
      <c r="D296" s="686"/>
    </row>
    <row r="297" ht="12.75">
      <c r="D297" s="686"/>
    </row>
    <row r="298" ht="12.75">
      <c r="D298" s="686"/>
    </row>
    <row r="299" ht="12.75">
      <c r="D299" s="686"/>
    </row>
    <row r="300" ht="12.75">
      <c r="D300" s="686"/>
    </row>
    <row r="301" ht="12.75">
      <c r="D301" s="686"/>
    </row>
    <row r="302" ht="12.75">
      <c r="D302" s="686"/>
    </row>
    <row r="303" ht="12.75">
      <c r="D303" s="686"/>
    </row>
    <row r="304" ht="12.75">
      <c r="D304" s="686"/>
    </row>
    <row r="305" ht="12.75">
      <c r="D305" s="686"/>
    </row>
    <row r="306" ht="12.75">
      <c r="D306" s="686"/>
    </row>
    <row r="307" ht="12.75">
      <c r="D307" s="686"/>
    </row>
    <row r="308" ht="12.75">
      <c r="D308" s="686"/>
    </row>
    <row r="309" ht="12.75">
      <c r="D309" s="686"/>
    </row>
    <row r="310" ht="12.75">
      <c r="D310" s="686"/>
    </row>
    <row r="311" ht="12.75">
      <c r="D311" s="686"/>
    </row>
    <row r="312" ht="12.75">
      <c r="D312" s="686"/>
    </row>
    <row r="313" ht="12.75">
      <c r="D313" s="686"/>
    </row>
    <row r="314" ht="12.75">
      <c r="D314" s="686"/>
    </row>
    <row r="315" ht="12.75">
      <c r="D315" s="686"/>
    </row>
    <row r="316" ht="12.75">
      <c r="D316" s="686"/>
    </row>
    <row r="317" ht="12.75">
      <c r="D317" s="686"/>
    </row>
    <row r="318" ht="12.75">
      <c r="D318" s="686"/>
    </row>
    <row r="319" ht="12.75">
      <c r="D319" s="686"/>
    </row>
    <row r="320" ht="12.75">
      <c r="D320" s="686"/>
    </row>
    <row r="321" ht="12.75">
      <c r="D321" s="686"/>
    </row>
    <row r="322" ht="12.75">
      <c r="D322" s="686"/>
    </row>
    <row r="323" ht="12.75">
      <c r="D323" s="686"/>
    </row>
    <row r="324" ht="12.75">
      <c r="D324" s="686"/>
    </row>
    <row r="325" ht="12.75">
      <c r="D325" s="686"/>
    </row>
    <row r="326" ht="12.75">
      <c r="D326" s="686"/>
    </row>
    <row r="327" ht="12.75">
      <c r="D327" s="686"/>
    </row>
    <row r="328" ht="12.75">
      <c r="D328" s="686"/>
    </row>
    <row r="329" ht="12.75">
      <c r="D329" s="686"/>
    </row>
    <row r="330" ht="12.75">
      <c r="D330" s="686"/>
    </row>
    <row r="331" ht="12.75">
      <c r="D331" s="686"/>
    </row>
    <row r="332" ht="12.75">
      <c r="D332" s="686"/>
    </row>
    <row r="333" ht="12.75">
      <c r="D333" s="686"/>
    </row>
    <row r="334" ht="12.75">
      <c r="D334" s="686"/>
    </row>
    <row r="335" ht="12.75">
      <c r="D335" s="686"/>
    </row>
    <row r="336" ht="12.75">
      <c r="D336" s="686"/>
    </row>
    <row r="337" ht="12.75">
      <c r="D337" s="686"/>
    </row>
    <row r="338" ht="12.75">
      <c r="D338" s="686"/>
    </row>
    <row r="339" ht="12.75">
      <c r="D339" s="686"/>
    </row>
    <row r="340" ht="12.75">
      <c r="D340" s="686"/>
    </row>
    <row r="341" ht="12.75">
      <c r="D341" s="686"/>
    </row>
    <row r="342" ht="12.75">
      <c r="D342" s="686"/>
    </row>
    <row r="343" ht="12.75">
      <c r="D343" s="686"/>
    </row>
    <row r="344" ht="12.75">
      <c r="D344" s="686"/>
    </row>
    <row r="345" ht="12.75">
      <c r="D345" s="686"/>
    </row>
    <row r="346" ht="12.75">
      <c r="D346" s="686"/>
    </row>
    <row r="347" ht="12.75">
      <c r="D347" s="686"/>
    </row>
    <row r="348" ht="12.75">
      <c r="D348" s="686"/>
    </row>
    <row r="349" ht="12.75">
      <c r="D349" s="686"/>
    </row>
    <row r="350" ht="12.75">
      <c r="D350" s="686"/>
    </row>
    <row r="351" ht="12.75">
      <c r="D351" s="686"/>
    </row>
    <row r="352" ht="12.75">
      <c r="D352" s="686"/>
    </row>
    <row r="353" ht="12.75">
      <c r="D353" s="686"/>
    </row>
    <row r="354" ht="12.75">
      <c r="D354" s="686"/>
    </row>
    <row r="355" ht="12.75">
      <c r="D355" s="686"/>
    </row>
    <row r="356" ht="12.75">
      <c r="D356" s="686"/>
    </row>
    <row r="357" ht="12.75">
      <c r="D357" s="686"/>
    </row>
    <row r="358" ht="12.75">
      <c r="D358" s="686"/>
    </row>
    <row r="359" ht="12.75">
      <c r="D359" s="686"/>
    </row>
    <row r="360" ht="12.75">
      <c r="D360" s="686"/>
    </row>
    <row r="361" ht="12.75">
      <c r="D361" s="686"/>
    </row>
    <row r="362" ht="12.75">
      <c r="D362" s="686"/>
    </row>
    <row r="363" ht="12.75">
      <c r="D363" s="686"/>
    </row>
    <row r="364" ht="12.75">
      <c r="D364" s="686"/>
    </row>
    <row r="365" ht="12.75">
      <c r="D365" s="686"/>
    </row>
    <row r="366" ht="12.75">
      <c r="D366" s="686"/>
    </row>
    <row r="367" ht="12.75">
      <c r="D367" s="686"/>
    </row>
    <row r="368" ht="12.75">
      <c r="D368" s="686"/>
    </row>
    <row r="369" ht="12.75">
      <c r="D369" s="686"/>
    </row>
    <row r="370" ht="12.75">
      <c r="D370" s="686"/>
    </row>
    <row r="371" ht="12.75">
      <c r="D371" s="686"/>
    </row>
    <row r="372" ht="12.75">
      <c r="D372" s="686"/>
    </row>
    <row r="373" ht="12.75">
      <c r="D373" s="686"/>
    </row>
    <row r="374" ht="12.75">
      <c r="D374" s="686"/>
    </row>
    <row r="375" ht="12.75">
      <c r="D375" s="686"/>
    </row>
    <row r="376" ht="12.75">
      <c r="D376" s="686"/>
    </row>
    <row r="377" ht="12.75">
      <c r="D377" s="686"/>
    </row>
    <row r="378" ht="12.75">
      <c r="D378" s="686"/>
    </row>
    <row r="379" ht="12.75">
      <c r="D379" s="686"/>
    </row>
    <row r="380" ht="12.75">
      <c r="D380" s="686"/>
    </row>
    <row r="381" ht="12.75">
      <c r="D381" s="686"/>
    </row>
    <row r="382" ht="12.75">
      <c r="D382" s="686"/>
    </row>
    <row r="383" ht="12.75">
      <c r="D383" s="686"/>
    </row>
    <row r="384" ht="12.75">
      <c r="D384" s="686"/>
    </row>
    <row r="385" ht="12.75">
      <c r="D385" s="686"/>
    </row>
    <row r="386" ht="12.75">
      <c r="D386" s="686"/>
    </row>
    <row r="387" ht="12.75">
      <c r="D387" s="686"/>
    </row>
    <row r="388" ht="12.75">
      <c r="D388" s="686"/>
    </row>
    <row r="389" ht="12.75">
      <c r="D389" s="686"/>
    </row>
    <row r="390" ht="12.75">
      <c r="D390" s="686"/>
    </row>
    <row r="391" ht="12.75">
      <c r="D391" s="686"/>
    </row>
    <row r="392" ht="12.75">
      <c r="D392" s="686"/>
    </row>
    <row r="393" ht="12.75">
      <c r="D393" s="686"/>
    </row>
    <row r="394" ht="12.75">
      <c r="D394" s="686"/>
    </row>
    <row r="395" ht="12.75">
      <c r="D395" s="686"/>
    </row>
    <row r="396" ht="12.75">
      <c r="D396" s="686"/>
    </row>
    <row r="397" ht="12.75">
      <c r="D397" s="686"/>
    </row>
    <row r="398" ht="12.75">
      <c r="D398" s="686"/>
    </row>
    <row r="399" ht="12.75">
      <c r="D399" s="686"/>
    </row>
    <row r="400" ht="12.75">
      <c r="D400" s="686"/>
    </row>
    <row r="401" ht="12.75">
      <c r="D401" s="686"/>
    </row>
    <row r="402" ht="12.75">
      <c r="D402" s="686"/>
    </row>
    <row r="403" ht="12.75">
      <c r="D403" s="686"/>
    </row>
    <row r="404" ht="12.75">
      <c r="D404" s="686"/>
    </row>
    <row r="405" ht="12.75">
      <c r="D405" s="686"/>
    </row>
    <row r="406" ht="12.75">
      <c r="D406" s="686"/>
    </row>
    <row r="407" ht="12.75">
      <c r="D407" s="686"/>
    </row>
    <row r="408" ht="12.75">
      <c r="D408" s="686"/>
    </row>
    <row r="409" ht="12.75">
      <c r="D409" s="686"/>
    </row>
    <row r="410" ht="12.75">
      <c r="D410" s="686"/>
    </row>
    <row r="411" ht="12.75">
      <c r="D411" s="686"/>
    </row>
    <row r="412" ht="12.75">
      <c r="D412" s="686"/>
    </row>
    <row r="413" ht="12.75">
      <c r="D413" s="686"/>
    </row>
    <row r="414" ht="12.75">
      <c r="D414" s="686"/>
    </row>
    <row r="415" ht="12.75">
      <c r="D415" s="686"/>
    </row>
    <row r="416" ht="12.75">
      <c r="D416" s="686"/>
    </row>
    <row r="417" ht="12.75">
      <c r="D417" s="686"/>
    </row>
    <row r="418" ht="12.75">
      <c r="D418" s="686"/>
    </row>
    <row r="419" ht="12.75">
      <c r="D419" s="686"/>
    </row>
    <row r="420" ht="12.75">
      <c r="D420" s="686"/>
    </row>
    <row r="421" ht="12.75">
      <c r="D421" s="686"/>
    </row>
    <row r="422" ht="12.75">
      <c r="D422" s="686"/>
    </row>
    <row r="423" ht="12.75">
      <c r="D423" s="686"/>
    </row>
    <row r="424" ht="12.75">
      <c r="D424" s="686"/>
    </row>
    <row r="425" ht="12.75">
      <c r="D425" s="686"/>
    </row>
    <row r="426" ht="12.75">
      <c r="D426" s="686"/>
    </row>
    <row r="427" ht="12.75">
      <c r="D427" s="686"/>
    </row>
    <row r="428" ht="12.75">
      <c r="D428" s="686"/>
    </row>
    <row r="429" ht="12.75">
      <c r="D429" s="686"/>
    </row>
    <row r="430" ht="12.75">
      <c r="D430" s="686"/>
    </row>
    <row r="431" ht="12.75">
      <c r="D431" s="686"/>
    </row>
    <row r="432" ht="12.75">
      <c r="D432" s="686"/>
    </row>
    <row r="433" ht="12.75">
      <c r="D433" s="686"/>
    </row>
    <row r="434" ht="12.75">
      <c r="D434" s="686"/>
    </row>
    <row r="435" ht="12.75">
      <c r="D435" s="686"/>
    </row>
    <row r="436" ht="12.75">
      <c r="D436" s="686"/>
    </row>
    <row r="437" ht="12.75">
      <c r="D437" s="686"/>
    </row>
    <row r="438" ht="12.75">
      <c r="D438" s="686"/>
    </row>
    <row r="439" ht="12.75">
      <c r="D439" s="686"/>
    </row>
    <row r="440" ht="12.75">
      <c r="D440" s="686"/>
    </row>
    <row r="441" ht="12.75">
      <c r="D441" s="686"/>
    </row>
    <row r="442" ht="12.75">
      <c r="D442" s="686"/>
    </row>
    <row r="443" ht="12.75">
      <c r="D443" s="686"/>
    </row>
    <row r="444" ht="12.75">
      <c r="D444" s="686"/>
    </row>
    <row r="445" ht="12.75">
      <c r="D445" s="686"/>
    </row>
    <row r="446" ht="12.75">
      <c r="D446" s="686"/>
    </row>
    <row r="447" ht="12.75">
      <c r="D447" s="686"/>
    </row>
    <row r="448" ht="12.75">
      <c r="D448" s="686"/>
    </row>
    <row r="449" ht="12.75">
      <c r="D449" s="686"/>
    </row>
    <row r="450" ht="12.75">
      <c r="D450" s="686"/>
    </row>
    <row r="451" ht="12.75">
      <c r="D451" s="686"/>
    </row>
    <row r="452" ht="12.75">
      <c r="D452" s="686"/>
    </row>
    <row r="453" ht="12.75">
      <c r="D453" s="686"/>
    </row>
    <row r="454" ht="12.75">
      <c r="D454" s="686"/>
    </row>
    <row r="455" ht="12.75">
      <c r="D455" s="686"/>
    </row>
    <row r="456" ht="12.75">
      <c r="D456" s="686"/>
    </row>
    <row r="457" ht="12.75">
      <c r="D457" s="686"/>
    </row>
    <row r="458" ht="12.75">
      <c r="D458" s="686"/>
    </row>
    <row r="459" ht="12.75">
      <c r="D459" s="686"/>
    </row>
    <row r="460" ht="12.75">
      <c r="D460" s="686"/>
    </row>
    <row r="461" ht="12.75">
      <c r="D461" s="686"/>
    </row>
    <row r="462" ht="12.75">
      <c r="D462" s="686"/>
    </row>
    <row r="463" ht="12.75">
      <c r="D463" s="686"/>
    </row>
    <row r="464" ht="12.75">
      <c r="D464" s="686"/>
    </row>
    <row r="465" ht="12.75">
      <c r="D465" s="686"/>
    </row>
    <row r="466" ht="12.75">
      <c r="D466" s="686"/>
    </row>
    <row r="467" ht="12.75">
      <c r="D467" s="686"/>
    </row>
    <row r="468" ht="12.75">
      <c r="D468" s="686"/>
    </row>
    <row r="469" ht="12.75">
      <c r="D469" s="686"/>
    </row>
    <row r="470" ht="12.75">
      <c r="D470" s="686"/>
    </row>
    <row r="471" ht="12.75">
      <c r="D471" s="686"/>
    </row>
    <row r="472" ht="12.75">
      <c r="D472" s="686"/>
    </row>
    <row r="473" ht="12.75">
      <c r="D473" s="686"/>
    </row>
    <row r="474" ht="12.75">
      <c r="D474" s="686"/>
    </row>
    <row r="475" ht="12.75">
      <c r="D475" s="686"/>
    </row>
    <row r="476" ht="12.75">
      <c r="D476" s="686"/>
    </row>
    <row r="477" ht="12.75">
      <c r="D477" s="686"/>
    </row>
    <row r="478" ht="12.75">
      <c r="D478" s="686"/>
    </row>
    <row r="479" ht="12.75">
      <c r="D479" s="686"/>
    </row>
    <row r="480" ht="12.75">
      <c r="D480" s="686"/>
    </row>
    <row r="481" ht="12.75">
      <c r="D481" s="686"/>
    </row>
    <row r="482" ht="12.75">
      <c r="D482" s="686"/>
    </row>
    <row r="483" ht="12.75">
      <c r="D483" s="686"/>
    </row>
    <row r="484" ht="12.75">
      <c r="D484" s="686"/>
    </row>
    <row r="485" ht="12.75">
      <c r="D485" s="686"/>
    </row>
    <row r="486" ht="12.75">
      <c r="D486" s="686"/>
    </row>
    <row r="487" ht="12.75">
      <c r="D487" s="686"/>
    </row>
    <row r="488" ht="12.75">
      <c r="D488" s="686"/>
    </row>
    <row r="489" ht="12.75">
      <c r="D489" s="686"/>
    </row>
    <row r="490" ht="12.75">
      <c r="D490" s="686"/>
    </row>
    <row r="491" ht="12.75">
      <c r="D491" s="686"/>
    </row>
    <row r="492" ht="12.75">
      <c r="D492" s="686"/>
    </row>
    <row r="493" ht="12.75">
      <c r="D493" s="686"/>
    </row>
    <row r="494" ht="12.75">
      <c r="D494" s="686"/>
    </row>
    <row r="495" ht="12.75">
      <c r="D495" s="686"/>
    </row>
    <row r="496" ht="12.75">
      <c r="D496" s="686"/>
    </row>
    <row r="497" ht="12.75">
      <c r="D497" s="686"/>
    </row>
    <row r="498" ht="12.75">
      <c r="D498" s="686"/>
    </row>
    <row r="499" ht="12.75">
      <c r="D499" s="686"/>
    </row>
    <row r="500" ht="12.75">
      <c r="D500" s="686"/>
    </row>
    <row r="501" ht="12.75">
      <c r="D501" s="686"/>
    </row>
    <row r="502" ht="12.75">
      <c r="D502" s="686"/>
    </row>
    <row r="503" ht="12.75">
      <c r="D503" s="686"/>
    </row>
    <row r="504" ht="12.75">
      <c r="D504" s="686"/>
    </row>
    <row r="505" ht="12.75">
      <c r="D505" s="686"/>
    </row>
    <row r="506" ht="12.75">
      <c r="D506" s="686"/>
    </row>
    <row r="507" ht="12.75">
      <c r="D507" s="686"/>
    </row>
    <row r="508" ht="12.75">
      <c r="D508" s="686"/>
    </row>
    <row r="509" ht="12.75">
      <c r="D509" s="686"/>
    </row>
    <row r="510" ht="12.75">
      <c r="D510" s="686"/>
    </row>
    <row r="511" ht="12.75">
      <c r="D511" s="686"/>
    </row>
    <row r="512" ht="12.75">
      <c r="D512" s="686"/>
    </row>
    <row r="513" ht="12.75">
      <c r="D513" s="686"/>
    </row>
    <row r="514" ht="12.75">
      <c r="D514" s="686"/>
    </row>
    <row r="515" ht="12.75">
      <c r="D515" s="686"/>
    </row>
    <row r="516" ht="12.75">
      <c r="D516" s="686"/>
    </row>
    <row r="517" ht="12.75">
      <c r="D517" s="686"/>
    </row>
    <row r="518" ht="12.75">
      <c r="D518" s="686"/>
    </row>
    <row r="519" ht="12.75">
      <c r="D519" s="686"/>
    </row>
    <row r="520" ht="12.75">
      <c r="D520" s="686"/>
    </row>
    <row r="521" ht="12.75">
      <c r="D521" s="686"/>
    </row>
    <row r="522" ht="12.75">
      <c r="D522" s="686"/>
    </row>
    <row r="523" ht="12.75">
      <c r="D523" s="686"/>
    </row>
    <row r="524" ht="12.75">
      <c r="D524" s="686"/>
    </row>
    <row r="525" ht="12.75">
      <c r="D525" s="686"/>
    </row>
    <row r="526" ht="12.75">
      <c r="D526" s="686"/>
    </row>
    <row r="527" ht="12.75">
      <c r="D527" s="686"/>
    </row>
    <row r="528" ht="12.75">
      <c r="D528" s="686"/>
    </row>
    <row r="529" ht="12.75">
      <c r="D529" s="686"/>
    </row>
    <row r="530" ht="12.75">
      <c r="D530" s="686"/>
    </row>
    <row r="531" ht="12.75">
      <c r="D531" s="686"/>
    </row>
    <row r="532" ht="12.75">
      <c r="D532" s="686"/>
    </row>
    <row r="533" ht="12.75">
      <c r="D533" s="686"/>
    </row>
    <row r="534" ht="12.75">
      <c r="D534" s="686"/>
    </row>
    <row r="535" ht="12.75">
      <c r="D535" s="686"/>
    </row>
    <row r="536" ht="12.75">
      <c r="D536" s="686"/>
    </row>
    <row r="537" ht="12.75">
      <c r="D537" s="686"/>
    </row>
    <row r="538" ht="12.75">
      <c r="D538" s="686"/>
    </row>
    <row r="539" ht="12.75">
      <c r="D539" s="686"/>
    </row>
    <row r="540" ht="12.75">
      <c r="D540" s="686"/>
    </row>
    <row r="541" ht="12.75">
      <c r="D541" s="686"/>
    </row>
    <row r="542" ht="12.75">
      <c r="D542" s="686"/>
    </row>
    <row r="543" ht="12.75">
      <c r="D543" s="686"/>
    </row>
    <row r="544" ht="12.75">
      <c r="D544" s="686"/>
    </row>
    <row r="545" ht="12.75">
      <c r="D545" s="686"/>
    </row>
    <row r="546" ht="12.75">
      <c r="D546" s="686"/>
    </row>
    <row r="547" ht="12.75">
      <c r="D547" s="686"/>
    </row>
    <row r="548" ht="12.75">
      <c r="D548" s="686"/>
    </row>
    <row r="549" ht="12.75">
      <c r="D549" s="686"/>
    </row>
    <row r="550" ht="12.75">
      <c r="D550" s="686"/>
    </row>
    <row r="551" ht="12.75">
      <c r="D551" s="686"/>
    </row>
    <row r="552" ht="12.75">
      <c r="D552" s="686"/>
    </row>
    <row r="553" ht="12.75">
      <c r="D553" s="686"/>
    </row>
    <row r="554" ht="12.75">
      <c r="D554" s="686"/>
    </row>
    <row r="555" ht="12.75">
      <c r="D555" s="686"/>
    </row>
    <row r="556" ht="12.75">
      <c r="D556" s="686"/>
    </row>
    <row r="557" ht="12.75">
      <c r="D557" s="686"/>
    </row>
    <row r="558" ht="12.75">
      <c r="D558" s="686"/>
    </row>
    <row r="559" ht="12.75">
      <c r="D559" s="686"/>
    </row>
    <row r="560" ht="12.75">
      <c r="D560" s="686"/>
    </row>
    <row r="561" ht="12.75">
      <c r="D561" s="686"/>
    </row>
    <row r="562" ht="12.75">
      <c r="D562" s="686"/>
    </row>
    <row r="563" ht="12.75">
      <c r="D563" s="686"/>
    </row>
    <row r="564" ht="12.75">
      <c r="D564" s="686"/>
    </row>
    <row r="565" ht="12.75">
      <c r="D565" s="686"/>
    </row>
    <row r="566" ht="12.75">
      <c r="D566" s="686"/>
    </row>
    <row r="567" ht="12.75">
      <c r="D567" s="686"/>
    </row>
    <row r="568" ht="12.75">
      <c r="D568" s="686"/>
    </row>
    <row r="569" ht="12.75">
      <c r="D569" s="686"/>
    </row>
    <row r="570" ht="12.75">
      <c r="D570" s="686"/>
    </row>
    <row r="571" ht="12.75">
      <c r="D571" s="686"/>
    </row>
    <row r="572" ht="12.75">
      <c r="D572" s="686"/>
    </row>
    <row r="573" ht="12.75">
      <c r="D573" s="686"/>
    </row>
    <row r="574" ht="12.75">
      <c r="D574" s="686"/>
    </row>
    <row r="575" ht="12.75">
      <c r="D575" s="686"/>
    </row>
    <row r="576" ht="12.75">
      <c r="D576" s="686"/>
    </row>
    <row r="577" ht="12.75">
      <c r="D577" s="686"/>
    </row>
    <row r="578" ht="12.75">
      <c r="D578" s="686"/>
    </row>
    <row r="579" ht="12.75">
      <c r="D579" s="686"/>
    </row>
    <row r="580" ht="12.75">
      <c r="D580" s="686"/>
    </row>
    <row r="581" ht="12.75">
      <c r="D581" s="686"/>
    </row>
    <row r="582" ht="12.75">
      <c r="D582" s="686"/>
    </row>
    <row r="583" ht="12.75">
      <c r="D583" s="686"/>
    </row>
    <row r="584" ht="12.75">
      <c r="D584" s="686"/>
    </row>
    <row r="585" ht="12.75">
      <c r="D585" s="686"/>
    </row>
    <row r="586" ht="12.75">
      <c r="D586" s="686"/>
    </row>
    <row r="587" ht="12.75">
      <c r="D587" s="686"/>
    </row>
    <row r="588" ht="12.75">
      <c r="D588" s="686"/>
    </row>
    <row r="589" ht="12.75">
      <c r="D589" s="686"/>
    </row>
    <row r="590" ht="12.75">
      <c r="D590" s="686"/>
    </row>
    <row r="591" ht="12.75">
      <c r="D591" s="686"/>
    </row>
    <row r="592" ht="12.75">
      <c r="D592" s="686"/>
    </row>
    <row r="593" ht="12.75">
      <c r="D593" s="686"/>
    </row>
    <row r="594" ht="12.75">
      <c r="D594" s="686"/>
    </row>
    <row r="595" ht="12.75">
      <c r="D595" s="686"/>
    </row>
    <row r="596" ht="12.75">
      <c r="D596" s="686"/>
    </row>
    <row r="597" ht="12.75">
      <c r="D597" s="686"/>
    </row>
    <row r="598" ht="12.75">
      <c r="D598" s="686"/>
    </row>
    <row r="599" ht="12.75">
      <c r="D599" s="686"/>
    </row>
    <row r="600" ht="12.75">
      <c r="D600" s="686"/>
    </row>
    <row r="601" ht="12.75">
      <c r="D601" s="686"/>
    </row>
    <row r="602" ht="12.75">
      <c r="D602" s="686"/>
    </row>
    <row r="603" ht="12.75">
      <c r="D603" s="686"/>
    </row>
    <row r="604" ht="12.75">
      <c r="D604" s="686"/>
    </row>
    <row r="605" ht="12.75">
      <c r="D605" s="686"/>
    </row>
    <row r="606" ht="12.75">
      <c r="D606" s="686"/>
    </row>
    <row r="607" ht="12.75">
      <c r="D607" s="686"/>
    </row>
    <row r="608" ht="12.75">
      <c r="D608" s="686"/>
    </row>
    <row r="609" ht="12.75">
      <c r="D609" s="686"/>
    </row>
    <row r="610" ht="12.75">
      <c r="D610" s="686"/>
    </row>
    <row r="611" ht="12.75">
      <c r="D611" s="686"/>
    </row>
    <row r="612" ht="12.75">
      <c r="D612" s="686"/>
    </row>
    <row r="613" ht="12.75">
      <c r="D613" s="686"/>
    </row>
    <row r="614" ht="12.75">
      <c r="D614" s="686"/>
    </row>
    <row r="615" ht="12.75">
      <c r="D615" s="686"/>
    </row>
    <row r="616" ht="12.75">
      <c r="D616" s="686"/>
    </row>
    <row r="617" ht="12.75">
      <c r="D617" s="686"/>
    </row>
    <row r="618" ht="12.75">
      <c r="D618" s="686"/>
    </row>
    <row r="619" ht="12.75">
      <c r="D619" s="686"/>
    </row>
    <row r="620" ht="12.75">
      <c r="D620" s="686"/>
    </row>
    <row r="621" ht="12.75">
      <c r="D621" s="686"/>
    </row>
    <row r="622" ht="12.75">
      <c r="D622" s="686"/>
    </row>
    <row r="623" ht="12.75">
      <c r="D623" s="686"/>
    </row>
    <row r="624" ht="12.75">
      <c r="D624" s="686"/>
    </row>
    <row r="625" ht="12.75">
      <c r="D625" s="686"/>
    </row>
    <row r="626" ht="12.75">
      <c r="D626" s="686"/>
    </row>
    <row r="627" ht="12.75">
      <c r="D627" s="686"/>
    </row>
    <row r="628" ht="12.75">
      <c r="D628" s="686"/>
    </row>
    <row r="629" ht="12.75">
      <c r="D629" s="686"/>
    </row>
    <row r="630" ht="12.75">
      <c r="D630" s="686"/>
    </row>
    <row r="631" ht="12.75">
      <c r="D631" s="686"/>
    </row>
    <row r="632" ht="12.75">
      <c r="D632" s="686"/>
    </row>
    <row r="633" ht="12.75">
      <c r="D633" s="686"/>
    </row>
    <row r="634" ht="12.75">
      <c r="D634" s="686"/>
    </row>
    <row r="635" ht="12.75">
      <c r="D635" s="686"/>
    </row>
    <row r="636" ht="12.75">
      <c r="D636" s="686"/>
    </row>
    <row r="637" ht="12.75">
      <c r="D637" s="686"/>
    </row>
    <row r="638" ht="12.75">
      <c r="D638" s="686"/>
    </row>
    <row r="639" ht="12.75">
      <c r="D639" s="686"/>
    </row>
    <row r="640" ht="12.75">
      <c r="D640" s="686"/>
    </row>
    <row r="641" ht="12.75">
      <c r="D641" s="686"/>
    </row>
    <row r="642" ht="12.75">
      <c r="D642" s="686"/>
    </row>
    <row r="643" ht="12.75">
      <c r="D643" s="686"/>
    </row>
    <row r="644" ht="12.75">
      <c r="D644" s="686"/>
    </row>
    <row r="645" ht="12.75">
      <c r="D645" s="686"/>
    </row>
    <row r="646" ht="12.75">
      <c r="D646" s="686"/>
    </row>
    <row r="647" ht="12.75">
      <c r="D647" s="686"/>
    </row>
    <row r="648" ht="12.75">
      <c r="D648" s="686"/>
    </row>
    <row r="649" ht="12.75">
      <c r="D649" s="686"/>
    </row>
    <row r="650" ht="12.75">
      <c r="D650" s="686"/>
    </row>
    <row r="651" ht="12.75">
      <c r="D651" s="686"/>
    </row>
    <row r="652" ht="12.75">
      <c r="D652" s="686"/>
    </row>
    <row r="653" ht="12.75">
      <c r="D653" s="686"/>
    </row>
    <row r="654" ht="12.75">
      <c r="D654" s="686"/>
    </row>
    <row r="655" ht="12.75">
      <c r="D655" s="686"/>
    </row>
    <row r="656" ht="12.75">
      <c r="D656" s="686"/>
    </row>
    <row r="657" ht="12.75">
      <c r="D657" s="686"/>
    </row>
    <row r="658" ht="12.75">
      <c r="D658" s="686"/>
    </row>
    <row r="659" ht="12.75">
      <c r="D659" s="686"/>
    </row>
    <row r="660" ht="12.75">
      <c r="D660" s="686"/>
    </row>
    <row r="661" ht="12.75">
      <c r="D661" s="686"/>
    </row>
    <row r="662" ht="12.75">
      <c r="D662" s="686"/>
    </row>
    <row r="663" ht="12.75">
      <c r="D663" s="686"/>
    </row>
    <row r="664" ht="12.75">
      <c r="D664" s="686"/>
    </row>
    <row r="665" ht="12.75">
      <c r="D665" s="686"/>
    </row>
    <row r="666" ht="12.75">
      <c r="D666" s="686"/>
    </row>
    <row r="667" ht="12.75">
      <c r="D667" s="686"/>
    </row>
    <row r="668" ht="12.75">
      <c r="D668" s="686"/>
    </row>
    <row r="669" ht="12.75">
      <c r="D669" s="686"/>
    </row>
    <row r="670" ht="12.75">
      <c r="D670" s="686"/>
    </row>
    <row r="671" ht="12.75">
      <c r="D671" s="686"/>
    </row>
    <row r="672" ht="12.75">
      <c r="D672" s="686"/>
    </row>
    <row r="673" ht="12.75">
      <c r="D673" s="686"/>
    </row>
    <row r="674" ht="12.75">
      <c r="D674" s="686"/>
    </row>
    <row r="675" ht="12.75">
      <c r="D675" s="686"/>
    </row>
    <row r="676" ht="12.75">
      <c r="D676" s="686"/>
    </row>
    <row r="677" ht="12.75">
      <c r="D677" s="686"/>
    </row>
    <row r="678" ht="12.75">
      <c r="D678" s="686"/>
    </row>
    <row r="679" ht="12.75">
      <c r="D679" s="686"/>
    </row>
    <row r="680" ht="12.75">
      <c r="D680" s="686"/>
    </row>
    <row r="681" ht="12.75">
      <c r="D681" s="686"/>
    </row>
    <row r="682" ht="12.75">
      <c r="D682" s="686"/>
    </row>
    <row r="683" ht="12.75">
      <c r="D683" s="686"/>
    </row>
    <row r="684" ht="12.75">
      <c r="D684" s="686"/>
    </row>
    <row r="685" ht="12.75">
      <c r="D685" s="686"/>
    </row>
    <row r="686" ht="12.75">
      <c r="D686" s="686"/>
    </row>
    <row r="687" ht="12.75">
      <c r="D687" s="686"/>
    </row>
    <row r="688" ht="12.75">
      <c r="D688" s="686"/>
    </row>
    <row r="689" ht="12.75">
      <c r="D689" s="686"/>
    </row>
    <row r="690" ht="12.75">
      <c r="D690" s="686"/>
    </row>
    <row r="691" ht="12.75">
      <c r="D691" s="686"/>
    </row>
    <row r="692" ht="12.75">
      <c r="D692" s="686"/>
    </row>
    <row r="693" ht="12.75">
      <c r="D693" s="686"/>
    </row>
    <row r="694" ht="12.75">
      <c r="D694" s="686"/>
    </row>
    <row r="695" ht="12.75">
      <c r="D695" s="686"/>
    </row>
    <row r="696" ht="12.75">
      <c r="D696" s="686"/>
    </row>
    <row r="697" ht="12.75">
      <c r="D697" s="686"/>
    </row>
    <row r="698" ht="12.75">
      <c r="D698" s="686"/>
    </row>
    <row r="699" ht="12.75">
      <c r="D699" s="686"/>
    </row>
    <row r="700" ht="12.75">
      <c r="D700" s="686"/>
    </row>
    <row r="701" ht="12.75">
      <c r="D701" s="686"/>
    </row>
    <row r="702" ht="12.75">
      <c r="D702" s="686"/>
    </row>
    <row r="703" ht="12.75">
      <c r="D703" s="686"/>
    </row>
    <row r="704" ht="12.75">
      <c r="D704" s="686"/>
    </row>
    <row r="705" ht="12.75">
      <c r="D705" s="686"/>
    </row>
    <row r="706" ht="12.75">
      <c r="D706" s="686"/>
    </row>
    <row r="707" ht="12.75">
      <c r="D707" s="686"/>
    </row>
    <row r="708" ht="12.75">
      <c r="D708" s="686"/>
    </row>
    <row r="709" ht="12.75">
      <c r="D709" s="686"/>
    </row>
    <row r="710" ht="12.75">
      <c r="D710" s="686"/>
    </row>
    <row r="711" ht="12.75">
      <c r="D711" s="686"/>
    </row>
    <row r="712" ht="12.75">
      <c r="D712" s="686"/>
    </row>
    <row r="713" ht="12.75">
      <c r="D713" s="686"/>
    </row>
    <row r="714" ht="12.75">
      <c r="D714" s="686"/>
    </row>
    <row r="715" ht="12.75">
      <c r="D715" s="686"/>
    </row>
    <row r="716" ht="12.75">
      <c r="D716" s="686"/>
    </row>
    <row r="717" ht="12.75">
      <c r="D717" s="686"/>
    </row>
    <row r="718" ht="12.75">
      <c r="D718" s="686"/>
    </row>
    <row r="719" ht="12.75">
      <c r="D719" s="686"/>
    </row>
    <row r="720" ht="12.75">
      <c r="D720" s="686"/>
    </row>
    <row r="721" ht="12.75">
      <c r="D721" s="686"/>
    </row>
    <row r="722" ht="12.75">
      <c r="D722" s="686"/>
    </row>
    <row r="723" ht="12.75">
      <c r="D723" s="686"/>
    </row>
    <row r="724" ht="12.75">
      <c r="D724" s="686"/>
    </row>
    <row r="725" ht="12.75">
      <c r="D725" s="686"/>
    </row>
    <row r="726" ht="12.75">
      <c r="D726" s="686"/>
    </row>
    <row r="727" ht="12.75">
      <c r="D727" s="686"/>
    </row>
    <row r="728" ht="12.75">
      <c r="D728" s="686"/>
    </row>
    <row r="729" ht="12.75">
      <c r="D729" s="686"/>
    </row>
    <row r="730" ht="12.75">
      <c r="D730" s="686"/>
    </row>
    <row r="731" ht="12.75">
      <c r="D731" s="686"/>
    </row>
    <row r="732" ht="12.75">
      <c r="D732" s="686"/>
    </row>
    <row r="733" ht="12.75">
      <c r="D733" s="686"/>
    </row>
    <row r="734" ht="12.75">
      <c r="D734" s="686"/>
    </row>
    <row r="735" ht="12.75">
      <c r="D735" s="686"/>
    </row>
    <row r="736" ht="12.75">
      <c r="D736" s="686"/>
    </row>
    <row r="737" ht="12.75">
      <c r="D737" s="686"/>
    </row>
    <row r="738" ht="12.75">
      <c r="D738" s="686"/>
    </row>
    <row r="739" ht="12.75">
      <c r="D739" s="686"/>
    </row>
    <row r="740" ht="12.75">
      <c r="D740" s="686"/>
    </row>
    <row r="741" ht="12.75">
      <c r="D741" s="686"/>
    </row>
    <row r="742" ht="12.75">
      <c r="D742" s="686"/>
    </row>
    <row r="743" ht="12.75">
      <c r="D743" s="686"/>
    </row>
    <row r="744" ht="12.75">
      <c r="D744" s="686"/>
    </row>
    <row r="745" ht="12.75">
      <c r="D745" s="686"/>
    </row>
    <row r="746" ht="12.75">
      <c r="D746" s="686"/>
    </row>
    <row r="747" ht="12.75">
      <c r="D747" s="686"/>
    </row>
    <row r="748" ht="12.75">
      <c r="D748" s="686"/>
    </row>
    <row r="749" ht="12.75">
      <c r="D749" s="686"/>
    </row>
    <row r="750" ht="12.75">
      <c r="D750" s="686"/>
    </row>
    <row r="751" ht="12.75">
      <c r="D751" s="686"/>
    </row>
    <row r="752" ht="12.75">
      <c r="D752" s="686"/>
    </row>
    <row r="753" ht="12.75">
      <c r="D753" s="686"/>
    </row>
    <row r="754" ht="12.75">
      <c r="D754" s="686"/>
    </row>
    <row r="755" ht="12.75">
      <c r="D755" s="686"/>
    </row>
    <row r="756" ht="12.75">
      <c r="D756" s="686"/>
    </row>
    <row r="757" ht="12.75">
      <c r="D757" s="686"/>
    </row>
    <row r="758" ht="12.75">
      <c r="D758" s="686"/>
    </row>
    <row r="759" ht="12.75">
      <c r="D759" s="686"/>
    </row>
    <row r="760" ht="12.75">
      <c r="D760" s="686"/>
    </row>
    <row r="761" ht="12.75">
      <c r="D761" s="686"/>
    </row>
    <row r="762" ht="12.75">
      <c r="D762" s="686"/>
    </row>
    <row r="763" ht="12.75">
      <c r="D763" s="686"/>
    </row>
    <row r="764" ht="12.75">
      <c r="D764" s="686"/>
    </row>
    <row r="765" ht="12.75">
      <c r="D765" s="686"/>
    </row>
    <row r="766" ht="12.75">
      <c r="D766" s="686"/>
    </row>
    <row r="767" ht="12.75">
      <c r="D767" s="686"/>
    </row>
    <row r="768" ht="12.75">
      <c r="D768" s="686"/>
    </row>
    <row r="769" ht="12.75">
      <c r="D769" s="686"/>
    </row>
    <row r="770" ht="12.75">
      <c r="D770" s="686"/>
    </row>
    <row r="771" ht="12.75">
      <c r="D771" s="686"/>
    </row>
    <row r="772" ht="12.75">
      <c r="D772" s="686"/>
    </row>
    <row r="773" ht="12.75">
      <c r="D773" s="686"/>
    </row>
    <row r="774" ht="12.75">
      <c r="D774" s="686"/>
    </row>
    <row r="775" ht="12.75">
      <c r="D775" s="686"/>
    </row>
    <row r="776" ht="12.75">
      <c r="D776" s="686"/>
    </row>
    <row r="777" ht="12.75">
      <c r="D777" s="686"/>
    </row>
    <row r="778" ht="12.75">
      <c r="D778" s="686"/>
    </row>
    <row r="779" ht="12.75">
      <c r="D779" s="686"/>
    </row>
    <row r="780" ht="12.75">
      <c r="D780" s="686"/>
    </row>
    <row r="781" ht="12.75">
      <c r="D781" s="686"/>
    </row>
    <row r="782" ht="12.75">
      <c r="D782" s="686"/>
    </row>
    <row r="783" ht="12.75">
      <c r="D783" s="686"/>
    </row>
    <row r="784" ht="12.75">
      <c r="D784" s="686"/>
    </row>
    <row r="785" ht="12.75">
      <c r="D785" s="686"/>
    </row>
    <row r="786" ht="12.75">
      <c r="D786" s="686"/>
    </row>
    <row r="787" ht="12.75">
      <c r="D787" s="686"/>
    </row>
    <row r="788" ht="12.75">
      <c r="D788" s="686"/>
    </row>
    <row r="789" ht="12.75">
      <c r="D789" s="686"/>
    </row>
    <row r="790" ht="12.75">
      <c r="D790" s="686"/>
    </row>
    <row r="791" ht="12.75">
      <c r="D791" s="686"/>
    </row>
    <row r="792" ht="12.75">
      <c r="D792" s="686"/>
    </row>
    <row r="793" ht="12.75">
      <c r="D793" s="686"/>
    </row>
    <row r="794" ht="12.75">
      <c r="D794" s="686"/>
    </row>
    <row r="795" ht="12.75">
      <c r="D795" s="686"/>
    </row>
    <row r="796" ht="12.75">
      <c r="D796" s="686"/>
    </row>
    <row r="797" ht="12.75">
      <c r="D797" s="686"/>
    </row>
    <row r="798" ht="12.75">
      <c r="D798" s="686"/>
    </row>
    <row r="799" ht="12.75">
      <c r="D799" s="686"/>
    </row>
    <row r="800" ht="12.75">
      <c r="D800" s="686"/>
    </row>
    <row r="801" ht="12.75">
      <c r="D801" s="686"/>
    </row>
    <row r="802" ht="12.75">
      <c r="D802" s="686"/>
    </row>
    <row r="803" ht="12.75">
      <c r="D803" s="686"/>
    </row>
    <row r="804" ht="12.75">
      <c r="D804" s="686"/>
    </row>
    <row r="805" ht="12.75">
      <c r="D805" s="686"/>
    </row>
    <row r="806" ht="12.75">
      <c r="D806" s="686"/>
    </row>
    <row r="807" ht="12.75">
      <c r="D807" s="686"/>
    </row>
    <row r="808" ht="12.75">
      <c r="D808" s="686"/>
    </row>
    <row r="809" ht="12.75">
      <c r="D809" s="686"/>
    </row>
    <row r="810" ht="12.75">
      <c r="D810" s="686"/>
    </row>
    <row r="811" ht="12.75">
      <c r="D811" s="686"/>
    </row>
    <row r="812" ht="12.75">
      <c r="D812" s="686"/>
    </row>
    <row r="813" ht="12.75">
      <c r="D813" s="686"/>
    </row>
    <row r="814" ht="12.75">
      <c r="D814" s="686"/>
    </row>
    <row r="815" ht="12.75">
      <c r="D815" s="686"/>
    </row>
    <row r="816" ht="12.75">
      <c r="D816" s="686"/>
    </row>
    <row r="817" ht="12.75">
      <c r="D817" s="686"/>
    </row>
    <row r="818" ht="12.75">
      <c r="D818" s="686"/>
    </row>
    <row r="819" ht="12.75">
      <c r="D819" s="686"/>
    </row>
    <row r="820" ht="12.75">
      <c r="D820" s="686"/>
    </row>
    <row r="821" ht="12.75">
      <c r="D821" s="686"/>
    </row>
    <row r="822" ht="12.75">
      <c r="D822" s="686"/>
    </row>
    <row r="823" ht="12.75">
      <c r="D823" s="686"/>
    </row>
    <row r="824" ht="12.75">
      <c r="D824" s="686"/>
    </row>
    <row r="825" ht="12.75">
      <c r="D825" s="686"/>
    </row>
    <row r="826" ht="12.75">
      <c r="D826" s="686"/>
    </row>
    <row r="827" ht="12.75">
      <c r="D827" s="686"/>
    </row>
    <row r="828" ht="12.75">
      <c r="D828" s="686"/>
    </row>
    <row r="829" ht="12.75">
      <c r="D829" s="686"/>
    </row>
    <row r="830" ht="12.75">
      <c r="D830" s="686"/>
    </row>
    <row r="831" ht="12.75">
      <c r="D831" s="686"/>
    </row>
    <row r="832" ht="12.75">
      <c r="D832" s="686"/>
    </row>
    <row r="833" ht="12.75">
      <c r="D833" s="686"/>
    </row>
    <row r="834" ht="12.75">
      <c r="D834" s="686"/>
    </row>
    <row r="835" ht="12.75">
      <c r="D835" s="686"/>
    </row>
    <row r="836" ht="12.75">
      <c r="D836" s="686"/>
    </row>
    <row r="837" ht="12.75">
      <c r="D837" s="686"/>
    </row>
    <row r="838" ht="12.75">
      <c r="D838" s="686"/>
    </row>
    <row r="839" ht="12.75">
      <c r="D839" s="686"/>
    </row>
    <row r="840" ht="12.75">
      <c r="D840" s="686"/>
    </row>
    <row r="841" ht="12.75">
      <c r="D841" s="686"/>
    </row>
    <row r="842" ht="12.75">
      <c r="D842" s="686"/>
    </row>
    <row r="843" ht="12.75">
      <c r="D843" s="686"/>
    </row>
    <row r="844" ht="12.75">
      <c r="D844" s="686"/>
    </row>
    <row r="845" ht="12.75">
      <c r="D845" s="686"/>
    </row>
    <row r="846" ht="12.75">
      <c r="D846" s="686"/>
    </row>
    <row r="847" ht="12.75">
      <c r="D847" s="686"/>
    </row>
    <row r="848" ht="12.75">
      <c r="D848" s="686"/>
    </row>
    <row r="849" ht="12.75">
      <c r="D849" s="686"/>
    </row>
    <row r="850" ht="12.75">
      <c r="D850" s="686"/>
    </row>
    <row r="851" ht="12.75">
      <c r="D851" s="686"/>
    </row>
    <row r="852" ht="12.75">
      <c r="D852" s="686"/>
    </row>
    <row r="853" ht="12.75">
      <c r="D853" s="686"/>
    </row>
    <row r="854" ht="12.75">
      <c r="D854" s="686"/>
    </row>
    <row r="855" ht="12.75">
      <c r="D855" s="686"/>
    </row>
    <row r="856" ht="12.75">
      <c r="D856" s="686"/>
    </row>
    <row r="857" ht="12.75">
      <c r="D857" s="686"/>
    </row>
    <row r="858" ht="12.75">
      <c r="D858" s="686"/>
    </row>
    <row r="859" ht="12.75">
      <c r="D859" s="686"/>
    </row>
    <row r="860" ht="12.75">
      <c r="D860" s="686"/>
    </row>
    <row r="861" ht="12.75">
      <c r="D861" s="686"/>
    </row>
    <row r="862" ht="12.75">
      <c r="D862" s="686"/>
    </row>
    <row r="863" ht="12.75">
      <c r="D863" s="686"/>
    </row>
    <row r="864" ht="12.75">
      <c r="D864" s="686"/>
    </row>
    <row r="865" ht="12.75">
      <c r="D865" s="686"/>
    </row>
    <row r="866" ht="12.75">
      <c r="D866" s="686"/>
    </row>
    <row r="867" ht="12.75">
      <c r="D867" s="686"/>
    </row>
    <row r="868" ht="12.75">
      <c r="D868" s="686"/>
    </row>
    <row r="869" ht="12.75">
      <c r="D869" s="686"/>
    </row>
    <row r="870" ht="12.75">
      <c r="D870" s="686"/>
    </row>
    <row r="871" ht="12.75">
      <c r="D871" s="686"/>
    </row>
    <row r="872" ht="12.75">
      <c r="D872" s="686"/>
    </row>
    <row r="873" ht="12.75">
      <c r="D873" s="686"/>
    </row>
    <row r="874" ht="12.75">
      <c r="D874" s="686"/>
    </row>
    <row r="875" ht="12.75">
      <c r="D875" s="686"/>
    </row>
    <row r="876" ht="12.75">
      <c r="D876" s="686"/>
    </row>
    <row r="877" ht="12.75">
      <c r="D877" s="686"/>
    </row>
    <row r="878" ht="12.75">
      <c r="D878" s="686"/>
    </row>
    <row r="879" ht="12.75">
      <c r="D879" s="686"/>
    </row>
    <row r="880" ht="12.75">
      <c r="D880" s="686"/>
    </row>
    <row r="881" ht="12.75">
      <c r="D881" s="686"/>
    </row>
    <row r="882" ht="12.75">
      <c r="D882" s="686"/>
    </row>
    <row r="883" ht="12.75">
      <c r="D883" s="686"/>
    </row>
    <row r="884" ht="12.75">
      <c r="D884" s="686"/>
    </row>
    <row r="885" ht="12.75">
      <c r="D885" s="686"/>
    </row>
    <row r="886" ht="12.75">
      <c r="D886" s="686"/>
    </row>
    <row r="887" ht="12.75">
      <c r="D887" s="686"/>
    </row>
    <row r="888" ht="12.75">
      <c r="D888" s="686"/>
    </row>
    <row r="889" ht="12.75">
      <c r="D889" s="686"/>
    </row>
    <row r="890" ht="12.75">
      <c r="D890" s="686"/>
    </row>
    <row r="891" ht="12.75">
      <c r="D891" s="686"/>
    </row>
    <row r="892" ht="12.75">
      <c r="D892" s="686"/>
    </row>
    <row r="893" ht="12.75">
      <c r="D893" s="686"/>
    </row>
    <row r="894" ht="12.75">
      <c r="D894" s="686"/>
    </row>
    <row r="895" ht="12.75">
      <c r="D895" s="686"/>
    </row>
    <row r="896" ht="12.75">
      <c r="D896" s="686"/>
    </row>
    <row r="897" ht="12.75">
      <c r="D897" s="686"/>
    </row>
    <row r="898" ht="12.75">
      <c r="D898" s="686"/>
    </row>
    <row r="899" ht="12.75">
      <c r="D899" s="686"/>
    </row>
    <row r="900" ht="12.75">
      <c r="D900" s="686"/>
    </row>
    <row r="901" ht="12.75">
      <c r="D901" s="686"/>
    </row>
    <row r="902" ht="12.75">
      <c r="D902" s="686"/>
    </row>
    <row r="903" ht="12.75">
      <c r="D903" s="686"/>
    </row>
    <row r="904" ht="12.75">
      <c r="D904" s="686"/>
    </row>
    <row r="905" ht="12.75">
      <c r="D905" s="686"/>
    </row>
    <row r="906" ht="12.75">
      <c r="D906" s="686"/>
    </row>
    <row r="907" ht="12.75">
      <c r="D907" s="686"/>
    </row>
    <row r="908" ht="12.75">
      <c r="D908" s="686"/>
    </row>
    <row r="909" ht="12.75">
      <c r="D909" s="686"/>
    </row>
    <row r="910" ht="12.75">
      <c r="D910" s="686"/>
    </row>
    <row r="911" ht="12.75">
      <c r="D911" s="686"/>
    </row>
    <row r="912" ht="12.75">
      <c r="D912" s="686"/>
    </row>
    <row r="913" ht="12.75">
      <c r="D913" s="686"/>
    </row>
    <row r="914" ht="12.75">
      <c r="D914" s="686"/>
    </row>
    <row r="915" ht="12.75">
      <c r="D915" s="686"/>
    </row>
    <row r="916" ht="12.75">
      <c r="D916" s="686"/>
    </row>
    <row r="917" ht="12.75">
      <c r="D917" s="686"/>
    </row>
    <row r="918" ht="12.75">
      <c r="D918" s="686"/>
    </row>
    <row r="919" ht="12.75">
      <c r="D919" s="686"/>
    </row>
    <row r="920" ht="12.75">
      <c r="D920" s="686"/>
    </row>
    <row r="921" ht="12.75">
      <c r="D921" s="686"/>
    </row>
    <row r="922" ht="12.75">
      <c r="D922" s="686"/>
    </row>
    <row r="923" ht="12.75">
      <c r="D923" s="686"/>
    </row>
    <row r="924" ht="12.75">
      <c r="D924" s="686"/>
    </row>
    <row r="925" ht="12.75">
      <c r="D925" s="686"/>
    </row>
    <row r="926" ht="12.75">
      <c r="D926" s="686"/>
    </row>
    <row r="927" ht="12.75">
      <c r="D927" s="686"/>
    </row>
    <row r="928" ht="12.75">
      <c r="D928" s="686"/>
    </row>
    <row r="929" ht="12.75">
      <c r="D929" s="686"/>
    </row>
    <row r="930" ht="12.75">
      <c r="D930" s="686"/>
    </row>
    <row r="931" ht="12.75">
      <c r="D931" s="686"/>
    </row>
  </sheetData>
  <sheetProtection/>
  <mergeCells count="5">
    <mergeCell ref="C5:C6"/>
    <mergeCell ref="D5:D6"/>
    <mergeCell ref="A1:D1"/>
    <mergeCell ref="C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22">
      <selection activeCell="C2" sqref="C2:D2"/>
    </sheetView>
  </sheetViews>
  <sheetFormatPr defaultColWidth="9.140625" defaultRowHeight="12.75"/>
  <cols>
    <col min="1" max="1" width="7.57421875" style="0" customWidth="1"/>
    <col min="2" max="2" width="6.7109375" style="0" customWidth="1"/>
    <col min="3" max="3" width="51.00390625" style="0" customWidth="1"/>
    <col min="4" max="4" width="14.28125" style="685" bestFit="1" customWidth="1"/>
  </cols>
  <sheetData>
    <row r="1" spans="1:4" ht="16.5" thickBot="1">
      <c r="A1" s="1140" t="s">
        <v>543</v>
      </c>
      <c r="B1" s="1141"/>
      <c r="C1" s="1141"/>
      <c r="D1" s="1142"/>
    </row>
    <row r="2" spans="1:4" ht="29.25" customHeight="1">
      <c r="A2" s="4" t="s">
        <v>0</v>
      </c>
      <c r="B2" s="690"/>
      <c r="C2" s="1138" t="s">
        <v>674</v>
      </c>
      <c r="D2" s="1134"/>
    </row>
    <row r="3" spans="1:4" ht="13.5" thickBot="1">
      <c r="A3" s="7" t="s">
        <v>1</v>
      </c>
      <c r="B3" s="689"/>
      <c r="C3" s="1143" t="s">
        <v>2</v>
      </c>
      <c r="D3" s="1128"/>
    </row>
    <row r="4" spans="1:4" ht="14.25" thickBot="1">
      <c r="A4" s="712"/>
      <c r="B4" s="713"/>
      <c r="C4" s="713"/>
      <c r="D4" s="714" t="s">
        <v>3</v>
      </c>
    </row>
    <row r="5" spans="1:4" ht="51">
      <c r="A5" s="13" t="s">
        <v>527</v>
      </c>
      <c r="B5" s="14" t="s">
        <v>60</v>
      </c>
      <c r="C5" s="1107" t="s">
        <v>6</v>
      </c>
      <c r="D5" s="1129" t="s">
        <v>602</v>
      </c>
    </row>
    <row r="6" spans="1:4" ht="13.5" thickBot="1">
      <c r="A6" s="279" t="s">
        <v>7</v>
      </c>
      <c r="B6" s="280"/>
      <c r="C6" s="1108"/>
      <c r="D6" s="1130"/>
    </row>
    <row r="7" spans="1:4" ht="13.5" thickBot="1">
      <c r="A7" s="17">
        <v>1</v>
      </c>
      <c r="B7" s="18">
        <v>2</v>
      </c>
      <c r="C7" s="18">
        <v>3</v>
      </c>
      <c r="D7" s="653">
        <v>4</v>
      </c>
    </row>
    <row r="8" spans="1:4" ht="16.5" thickBot="1">
      <c r="A8" s="20"/>
      <c r="B8" s="21"/>
      <c r="C8" s="22" t="s">
        <v>8</v>
      </c>
      <c r="D8" s="655"/>
    </row>
    <row r="9" spans="1:4" ht="13.5" thickBot="1">
      <c r="A9" s="24">
        <v>1</v>
      </c>
      <c r="B9" s="25"/>
      <c r="C9" s="26" t="s">
        <v>9</v>
      </c>
      <c r="D9" s="656">
        <v>9565</v>
      </c>
    </row>
    <row r="10" spans="1:4" ht="12.75">
      <c r="A10" s="28"/>
      <c r="B10" s="29">
        <v>1</v>
      </c>
      <c r="C10" s="30" t="s">
        <v>309</v>
      </c>
      <c r="D10" s="657">
        <v>6052</v>
      </c>
    </row>
    <row r="11" spans="1:4" ht="13.5" thickBot="1">
      <c r="A11" s="32"/>
      <c r="B11" s="33">
        <v>2</v>
      </c>
      <c r="C11" s="34" t="s">
        <v>11</v>
      </c>
      <c r="D11" s="658"/>
    </row>
    <row r="12" spans="1:4" ht="13.5" thickBot="1">
      <c r="A12" s="36">
        <v>3</v>
      </c>
      <c r="B12" s="37">
        <v>1</v>
      </c>
      <c r="C12" s="38" t="s">
        <v>12</v>
      </c>
      <c r="D12" s="659"/>
    </row>
    <row r="13" spans="1:4" ht="13.5" thickBot="1">
      <c r="A13" s="36"/>
      <c r="B13" s="37">
        <v>2</v>
      </c>
      <c r="C13" s="38" t="s">
        <v>13</v>
      </c>
      <c r="D13" s="659"/>
    </row>
    <row r="14" spans="1:4" ht="13.5" thickBot="1">
      <c r="A14" s="24">
        <v>5</v>
      </c>
      <c r="B14" s="25"/>
      <c r="C14" s="26" t="s">
        <v>14</v>
      </c>
      <c r="D14" s="660">
        <f>SUM(D15:D16)</f>
        <v>0</v>
      </c>
    </row>
    <row r="15" spans="1:4" ht="12.75">
      <c r="A15" s="28"/>
      <c r="B15" s="29">
        <v>1</v>
      </c>
      <c r="C15" s="30" t="s">
        <v>15</v>
      </c>
      <c r="D15" s="661"/>
    </row>
    <row r="16" spans="1:4" ht="13.5" thickBot="1">
      <c r="A16" s="32"/>
      <c r="B16" s="33">
        <v>2</v>
      </c>
      <c r="C16" s="34" t="s">
        <v>16</v>
      </c>
      <c r="D16" s="663"/>
    </row>
    <row r="17" spans="1:4" ht="13.5" thickBot="1">
      <c r="A17" s="41">
        <v>6</v>
      </c>
      <c r="B17" s="42"/>
      <c r="C17" s="43" t="s">
        <v>17</v>
      </c>
      <c r="D17" s="664"/>
    </row>
    <row r="18" spans="1:4" ht="13.5" thickBot="1">
      <c r="A18" s="24">
        <v>9</v>
      </c>
      <c r="B18" s="45"/>
      <c r="C18" s="26" t="s">
        <v>18</v>
      </c>
      <c r="D18" s="656">
        <f>SUM(D19:D20)</f>
        <v>0</v>
      </c>
    </row>
    <row r="19" spans="1:4" ht="12.75">
      <c r="A19" s="201"/>
      <c r="B19" s="202">
        <v>1</v>
      </c>
      <c r="C19" s="59" t="s">
        <v>19</v>
      </c>
      <c r="D19" s="657"/>
    </row>
    <row r="20" spans="1:4" ht="12.75">
      <c r="A20" s="28"/>
      <c r="B20" s="29">
        <v>2</v>
      </c>
      <c r="C20" s="30" t="s">
        <v>20</v>
      </c>
      <c r="D20" s="666"/>
    </row>
    <row r="21" spans="1:4" ht="13.5" thickBot="1">
      <c r="A21" s="667">
        <v>10</v>
      </c>
      <c r="B21" s="668">
        <v>1</v>
      </c>
      <c r="C21" s="669" t="s">
        <v>21</v>
      </c>
      <c r="D21" s="670">
        <v>99651</v>
      </c>
    </row>
    <row r="22" spans="1:4" ht="13.5" thickBot="1">
      <c r="A22" s="671"/>
      <c r="B22" s="672"/>
      <c r="C22" s="673" t="s">
        <v>22</v>
      </c>
      <c r="D22" s="674">
        <v>109216</v>
      </c>
    </row>
    <row r="23" spans="1:4" ht="13.5" thickBot="1">
      <c r="A23" s="675"/>
      <c r="B23" s="476"/>
      <c r="C23" s="310"/>
      <c r="D23" s="676"/>
    </row>
    <row r="24" spans="1:4" ht="16.5" thickBot="1">
      <c r="A24" s="20"/>
      <c r="B24" s="21"/>
      <c r="C24" s="22" t="s">
        <v>23</v>
      </c>
      <c r="D24" s="677"/>
    </row>
    <row r="25" spans="1:4" ht="13.5" thickBot="1">
      <c r="A25" s="24">
        <v>11</v>
      </c>
      <c r="B25" s="25"/>
      <c r="C25" s="26" t="s">
        <v>24</v>
      </c>
      <c r="D25" s="660">
        <v>109216</v>
      </c>
    </row>
    <row r="26" spans="1:4" ht="12.75">
      <c r="A26" s="28"/>
      <c r="B26" s="29">
        <v>1</v>
      </c>
      <c r="C26" s="59" t="s">
        <v>25</v>
      </c>
      <c r="D26" s="973">
        <v>59613</v>
      </c>
    </row>
    <row r="27" spans="1:4" ht="12.75">
      <c r="A27" s="28"/>
      <c r="B27" s="29"/>
      <c r="C27" s="665" t="s">
        <v>528</v>
      </c>
      <c r="D27" s="973">
        <v>56989</v>
      </c>
    </row>
    <row r="28" spans="1:4" ht="12.75">
      <c r="A28" s="28"/>
      <c r="B28" s="29"/>
      <c r="C28" s="665" t="s">
        <v>540</v>
      </c>
      <c r="D28" s="973">
        <v>2624</v>
      </c>
    </row>
    <row r="29" spans="1:5" ht="12.75">
      <c r="A29" s="28"/>
      <c r="B29" s="29">
        <v>2</v>
      </c>
      <c r="C29" s="30" t="s">
        <v>26</v>
      </c>
      <c r="D29" s="972">
        <v>14773</v>
      </c>
      <c r="E29" s="685"/>
    </row>
    <row r="30" spans="1:4" ht="12.75">
      <c r="A30" s="28"/>
      <c r="B30" s="29"/>
      <c r="C30" s="665" t="s">
        <v>530</v>
      </c>
      <c r="D30" s="972">
        <v>14099</v>
      </c>
    </row>
    <row r="31" spans="1:4" ht="12.75">
      <c r="A31" s="28"/>
      <c r="B31" s="29"/>
      <c r="C31" s="665" t="s">
        <v>541</v>
      </c>
      <c r="D31" s="972">
        <v>674</v>
      </c>
    </row>
    <row r="32" spans="1:4" ht="12.75">
      <c r="A32" s="28"/>
      <c r="B32" s="29">
        <v>3</v>
      </c>
      <c r="C32" s="30" t="s">
        <v>27</v>
      </c>
      <c r="D32" s="972">
        <v>34830</v>
      </c>
    </row>
    <row r="33" spans="1:4" ht="12.75">
      <c r="A33" s="28"/>
      <c r="B33" s="29">
        <v>4</v>
      </c>
      <c r="C33" s="30" t="s">
        <v>28</v>
      </c>
      <c r="D33" s="972"/>
    </row>
    <row r="34" spans="1:4" ht="12.75">
      <c r="A34" s="60"/>
      <c r="B34" s="61">
        <v>5</v>
      </c>
      <c r="C34" s="62" t="s">
        <v>29</v>
      </c>
      <c r="D34" s="661"/>
    </row>
    <row r="35" spans="1:4" ht="13.5" thickBot="1">
      <c r="A35" s="28"/>
      <c r="B35" s="29">
        <v>6</v>
      </c>
      <c r="C35" s="30" t="s">
        <v>30</v>
      </c>
      <c r="D35" s="663"/>
    </row>
    <row r="36" spans="1:4" ht="13.5" thickBot="1">
      <c r="A36" s="24">
        <v>12</v>
      </c>
      <c r="B36" s="25"/>
      <c r="C36" s="26" t="s">
        <v>31</v>
      </c>
      <c r="D36" s="660">
        <f>SUM(D37:D39)</f>
        <v>0</v>
      </c>
    </row>
    <row r="37" spans="1:4" ht="12.75">
      <c r="A37" s="28"/>
      <c r="B37" s="29">
        <v>1</v>
      </c>
      <c r="C37" s="30" t="s">
        <v>32</v>
      </c>
      <c r="D37" s="661"/>
    </row>
    <row r="38" spans="1:4" ht="12.75">
      <c r="A38" s="28"/>
      <c r="B38" s="29">
        <v>2</v>
      </c>
      <c r="C38" s="30" t="s">
        <v>33</v>
      </c>
      <c r="D38" s="666">
        <v>0</v>
      </c>
    </row>
    <row r="39" spans="1:4" ht="13.5" thickBot="1">
      <c r="A39" s="32"/>
      <c r="B39" s="33">
        <v>3</v>
      </c>
      <c r="C39" s="34" t="s">
        <v>34</v>
      </c>
      <c r="D39" s="663"/>
    </row>
    <row r="40" spans="1:4" ht="13.5" thickBot="1">
      <c r="A40" s="41">
        <v>16</v>
      </c>
      <c r="B40" s="42"/>
      <c r="C40" s="43" t="s">
        <v>35</v>
      </c>
      <c r="D40" s="664"/>
    </row>
    <row r="41" spans="1:4" ht="13.5" thickBot="1">
      <c r="A41" s="64"/>
      <c r="B41" s="65"/>
      <c r="C41" s="53" t="s">
        <v>36</v>
      </c>
      <c r="D41" s="674">
        <v>109216</v>
      </c>
    </row>
    <row r="42" spans="1:4" ht="13.5" thickBot="1">
      <c r="A42" s="681"/>
      <c r="B42" s="682"/>
      <c r="C42" s="682"/>
      <c r="D42" s="683"/>
    </row>
    <row r="43" spans="1:4" ht="13.5" thickBot="1">
      <c r="A43" s="68" t="s">
        <v>37</v>
      </c>
      <c r="B43" s="69"/>
      <c r="C43" s="70"/>
      <c r="D43" s="684">
        <v>27</v>
      </c>
    </row>
    <row r="45" spans="1:4" ht="12.75">
      <c r="A45" s="710" t="s">
        <v>537</v>
      </c>
      <c r="B45" s="710"/>
      <c r="C45" s="711"/>
      <c r="D45" s="686"/>
    </row>
    <row r="46" spans="1:4" ht="12.75">
      <c r="A46" s="710"/>
      <c r="C46" s="710" t="s">
        <v>538</v>
      </c>
      <c r="D46" s="711">
        <v>55959</v>
      </c>
    </row>
    <row r="47" spans="1:4" ht="12.75">
      <c r="A47" s="710"/>
      <c r="C47" s="710" t="s">
        <v>542</v>
      </c>
      <c r="D47" s="711">
        <v>43692</v>
      </c>
    </row>
    <row r="48" spans="1:4" ht="12.75">
      <c r="A48" s="710"/>
      <c r="C48" s="710" t="s">
        <v>297</v>
      </c>
      <c r="D48" s="711">
        <f>D21</f>
        <v>99651</v>
      </c>
    </row>
  </sheetData>
  <sheetProtection/>
  <mergeCells count="5">
    <mergeCell ref="A1:D1"/>
    <mergeCell ref="C2:D2"/>
    <mergeCell ref="C3:D3"/>
    <mergeCell ref="C5:C6"/>
    <mergeCell ref="D5:D6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&amp;R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5">
      <selection activeCell="F7" sqref="F7"/>
    </sheetView>
  </sheetViews>
  <sheetFormatPr defaultColWidth="9.140625" defaultRowHeight="12.75"/>
  <cols>
    <col min="1" max="1" width="12.00390625" style="0" customWidth="1"/>
    <col min="2" max="2" width="11.140625" style="0" customWidth="1"/>
    <col min="3" max="3" width="39.57421875" style="0" customWidth="1"/>
    <col min="4" max="4" width="15.140625" style="0" customWidth="1"/>
  </cols>
  <sheetData>
    <row r="1" spans="1:4" ht="16.5" thickBot="1">
      <c r="A1" s="1"/>
      <c r="B1" s="2"/>
      <c r="C1" s="2"/>
      <c r="D1" s="3" t="s">
        <v>593</v>
      </c>
    </row>
    <row r="2" spans="1:4" ht="15.75">
      <c r="A2" s="4" t="s">
        <v>0</v>
      </c>
      <c r="B2" s="5"/>
      <c r="C2" s="72" t="s">
        <v>63</v>
      </c>
      <c r="D2" s="73" t="s">
        <v>377</v>
      </c>
    </row>
    <row r="3" spans="1:4" ht="13.5" thickBot="1">
      <c r="A3" s="7" t="s">
        <v>1</v>
      </c>
      <c r="B3" s="8"/>
      <c r="C3" s="9" t="s">
        <v>2</v>
      </c>
      <c r="D3" s="10" t="s">
        <v>64</v>
      </c>
    </row>
    <row r="4" spans="1:4" ht="14.25" thickBot="1">
      <c r="A4" s="11"/>
      <c r="B4" s="11"/>
      <c r="C4" s="11"/>
      <c r="D4" s="12" t="s">
        <v>3</v>
      </c>
    </row>
    <row r="5" spans="1:4" ht="24.75" customHeight="1">
      <c r="A5" s="13" t="s">
        <v>4</v>
      </c>
      <c r="B5" s="14" t="s">
        <v>5</v>
      </c>
      <c r="C5" s="1107" t="s">
        <v>6</v>
      </c>
      <c r="D5" s="1109" t="s">
        <v>600</v>
      </c>
    </row>
    <row r="6" spans="1:4" ht="15" customHeight="1" thickBot="1">
      <c r="A6" s="15" t="s">
        <v>7</v>
      </c>
      <c r="B6" s="16"/>
      <c r="C6" s="1108"/>
      <c r="D6" s="1110"/>
    </row>
    <row r="7" spans="1:4" ht="15" customHeight="1" thickBot="1">
      <c r="A7" s="17">
        <v>1</v>
      </c>
      <c r="B7" s="18">
        <v>2</v>
      </c>
      <c r="C7" s="18">
        <v>3</v>
      </c>
      <c r="D7" s="19">
        <v>4</v>
      </c>
    </row>
    <row r="8" spans="1:4" ht="15" customHeight="1" thickBot="1">
      <c r="A8" s="20"/>
      <c r="B8" s="21"/>
      <c r="C8" s="22" t="s">
        <v>8</v>
      </c>
      <c r="D8" s="23"/>
    </row>
    <row r="9" spans="1:4" ht="15" customHeight="1" thickBot="1">
      <c r="A9" s="24">
        <v>1</v>
      </c>
      <c r="B9" s="25"/>
      <c r="C9" s="26" t="s">
        <v>9</v>
      </c>
      <c r="D9" s="27"/>
    </row>
    <row r="10" spans="1:4" ht="15" customHeight="1">
      <c r="A10" s="28"/>
      <c r="B10" s="29">
        <v>1</v>
      </c>
      <c r="C10" s="30" t="s">
        <v>10</v>
      </c>
      <c r="D10" s="31"/>
    </row>
    <row r="11" spans="1:4" ht="15" customHeight="1" thickBot="1">
      <c r="A11" s="32"/>
      <c r="B11" s="33">
        <v>2</v>
      </c>
      <c r="C11" s="34" t="s">
        <v>11</v>
      </c>
      <c r="D11" s="35"/>
    </row>
    <row r="12" spans="1:4" ht="15" customHeight="1" thickBot="1">
      <c r="A12" s="36">
        <v>3</v>
      </c>
      <c r="B12" s="37">
        <v>1</v>
      </c>
      <c r="C12" s="38" t="s">
        <v>12</v>
      </c>
      <c r="D12" s="39"/>
    </row>
    <row r="13" spans="1:4" ht="15" customHeight="1" thickBot="1">
      <c r="A13" s="36"/>
      <c r="B13" s="37">
        <v>2</v>
      </c>
      <c r="C13" s="38" t="s">
        <v>13</v>
      </c>
      <c r="D13" s="39"/>
    </row>
    <row r="14" spans="1:4" ht="15" customHeight="1" thickBot="1">
      <c r="A14" s="24">
        <v>5</v>
      </c>
      <c r="B14" s="25"/>
      <c r="C14" s="26" t="s">
        <v>14</v>
      </c>
      <c r="D14" s="40"/>
    </row>
    <row r="15" spans="1:4" ht="15" customHeight="1">
      <c r="A15" s="28"/>
      <c r="B15" s="29">
        <v>1</v>
      </c>
      <c r="C15" s="30" t="s">
        <v>65</v>
      </c>
      <c r="D15" s="31"/>
    </row>
    <row r="16" spans="1:4" ht="15" customHeight="1" thickBot="1">
      <c r="A16" s="32"/>
      <c r="B16" s="33">
        <v>2</v>
      </c>
      <c r="C16" s="34" t="s">
        <v>66</v>
      </c>
      <c r="D16" s="35"/>
    </row>
    <row r="17" spans="1:4" ht="15" customHeight="1" thickBot="1">
      <c r="A17" s="24">
        <v>9</v>
      </c>
      <c r="B17" s="45"/>
      <c r="C17" s="26" t="s">
        <v>18</v>
      </c>
      <c r="D17" s="27">
        <f>D18+D19</f>
        <v>0</v>
      </c>
    </row>
    <row r="18" spans="1:4" ht="15" customHeight="1" thickBot="1">
      <c r="A18" s="46"/>
      <c r="B18" s="47">
        <v>1</v>
      </c>
      <c r="C18" s="48" t="s">
        <v>19</v>
      </c>
      <c r="D18" s="49"/>
    </row>
    <row r="19" spans="1:4" ht="15" customHeight="1" thickBot="1">
      <c r="A19" s="46"/>
      <c r="B19" s="47">
        <v>2</v>
      </c>
      <c r="C19" s="48" t="s">
        <v>20</v>
      </c>
      <c r="D19" s="49"/>
    </row>
    <row r="20" spans="1:4" ht="15" customHeight="1" thickBot="1">
      <c r="A20" s="36">
        <v>10</v>
      </c>
      <c r="B20" s="50">
        <v>1</v>
      </c>
      <c r="C20" s="38" t="s">
        <v>21</v>
      </c>
      <c r="D20" s="39">
        <v>555</v>
      </c>
    </row>
    <row r="21" spans="1:4" ht="15" customHeight="1" thickBot="1">
      <c r="A21" s="51"/>
      <c r="B21" s="52"/>
      <c r="C21" s="53" t="s">
        <v>22</v>
      </c>
      <c r="D21" s="54">
        <f>D9+D12+D14+D17+D20</f>
        <v>555</v>
      </c>
    </row>
    <row r="22" spans="1:4" ht="15" customHeight="1" thickBot="1">
      <c r="A22" s="55"/>
      <c r="B22" s="56"/>
      <c r="C22" s="57"/>
      <c r="D22" s="58"/>
    </row>
    <row r="23" spans="1:4" ht="15" customHeight="1" thickBot="1">
      <c r="A23" s="20"/>
      <c r="B23" s="21"/>
      <c r="C23" s="22" t="s">
        <v>23</v>
      </c>
      <c r="D23" s="23"/>
    </row>
    <row r="24" spans="1:4" ht="15" customHeight="1" thickBot="1">
      <c r="A24" s="24">
        <v>11</v>
      </c>
      <c r="B24" s="25"/>
      <c r="C24" s="26" t="s">
        <v>24</v>
      </c>
      <c r="D24" s="40">
        <f>SUM(D25:D30)</f>
        <v>555</v>
      </c>
    </row>
    <row r="25" spans="1:4" ht="15" customHeight="1">
      <c r="A25" s="201"/>
      <c r="B25" s="202">
        <v>1</v>
      </c>
      <c r="C25" s="59" t="s">
        <v>25</v>
      </c>
      <c r="D25" s="203"/>
    </row>
    <row r="26" spans="1:4" ht="15" customHeight="1">
      <c r="A26" s="28"/>
      <c r="B26" s="29">
        <v>2</v>
      </c>
      <c r="C26" s="30" t="s">
        <v>26</v>
      </c>
      <c r="D26" s="31"/>
    </row>
    <row r="27" spans="1:4" ht="15" customHeight="1">
      <c r="A27" s="28"/>
      <c r="B27" s="29">
        <v>3</v>
      </c>
      <c r="C27" s="34" t="s">
        <v>27</v>
      </c>
      <c r="D27" s="31">
        <v>555</v>
      </c>
    </row>
    <row r="28" spans="1:4" ht="15" customHeight="1">
      <c r="A28" s="60"/>
      <c r="B28" s="61">
        <v>4</v>
      </c>
      <c r="C28" s="30" t="s">
        <v>28</v>
      </c>
      <c r="D28" s="63"/>
    </row>
    <row r="29" spans="1:4" ht="15" customHeight="1">
      <c r="A29" s="60"/>
      <c r="B29" s="61">
        <v>5</v>
      </c>
      <c r="C29" s="62" t="s">
        <v>29</v>
      </c>
      <c r="D29" s="63"/>
    </row>
    <row r="30" spans="1:4" ht="15" customHeight="1" thickBot="1">
      <c r="A30" s="204"/>
      <c r="B30" s="205">
        <v>6</v>
      </c>
      <c r="C30" s="206" t="s">
        <v>30</v>
      </c>
      <c r="D30" s="207"/>
    </row>
    <row r="31" spans="1:4" ht="15" customHeight="1" thickBot="1">
      <c r="A31" s="24">
        <v>12</v>
      </c>
      <c r="B31" s="25"/>
      <c r="C31" s="26" t="s">
        <v>31</v>
      </c>
      <c r="D31" s="40">
        <f>SUM(D32:D34)</f>
        <v>0</v>
      </c>
    </row>
    <row r="32" spans="1:4" ht="15" customHeight="1">
      <c r="A32" s="28"/>
      <c r="B32" s="29">
        <v>1</v>
      </c>
      <c r="C32" s="30" t="s">
        <v>32</v>
      </c>
      <c r="D32" s="31"/>
    </row>
    <row r="33" spans="1:4" ht="15" customHeight="1">
      <c r="A33" s="28"/>
      <c r="B33" s="29">
        <v>2</v>
      </c>
      <c r="C33" s="30" t="s">
        <v>33</v>
      </c>
      <c r="D33" s="31"/>
    </row>
    <row r="34" spans="1:4" ht="15" customHeight="1" thickBot="1">
      <c r="A34" s="32"/>
      <c r="B34" s="33">
        <v>3</v>
      </c>
      <c r="C34" s="34" t="s">
        <v>34</v>
      </c>
      <c r="D34" s="35"/>
    </row>
    <row r="35" spans="1:4" ht="15" customHeight="1" thickBot="1">
      <c r="A35" s="41">
        <v>16</v>
      </c>
      <c r="B35" s="42"/>
      <c r="C35" s="208" t="s">
        <v>35</v>
      </c>
      <c r="D35" s="44"/>
    </row>
    <row r="36" spans="1:4" ht="15" customHeight="1" thickBot="1">
      <c r="A36" s="64"/>
      <c r="B36" s="65"/>
      <c r="C36" s="53" t="s">
        <v>36</v>
      </c>
      <c r="D36" s="54">
        <f>D24+D31</f>
        <v>555</v>
      </c>
    </row>
    <row r="37" spans="1:4" ht="13.5" thickBot="1">
      <c r="A37" s="66"/>
      <c r="B37" s="67"/>
      <c r="C37" s="67"/>
      <c r="D37" s="67"/>
    </row>
    <row r="38" spans="1:4" ht="13.5" thickBot="1">
      <c r="A38" s="68" t="s">
        <v>37</v>
      </c>
      <c r="B38" s="69"/>
      <c r="C38" s="70"/>
      <c r="D38" s="71"/>
    </row>
  </sheetData>
  <sheetProtection/>
  <mergeCells count="2">
    <mergeCell ref="C5:C6"/>
    <mergeCell ref="D5:D6"/>
  </mergeCells>
  <printOptions/>
  <pageMargins left="0.984251968503937" right="0.7874015748031497" top="1.1811023622047245" bottom="0.984251968503937" header="0.5118110236220472" footer="0.5118110236220472"/>
  <pageSetup horizontalDpi="600" verticalDpi="600" orientation="portrait" paperSize="9" r:id="rId1"/>
  <headerFooter alignWithMargins="0">
    <oddFooter>&amp;R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2" max="2" width="56.57421875" style="0" customWidth="1"/>
    <col min="4" max="4" width="9.140625" style="685" customWidth="1"/>
  </cols>
  <sheetData>
    <row r="1" spans="1:4" ht="12.75">
      <c r="A1" s="1145" t="s">
        <v>176</v>
      </c>
      <c r="B1" s="1145"/>
      <c r="C1" s="1144" t="s">
        <v>177</v>
      </c>
      <c r="D1" s="1146"/>
    </row>
    <row r="2" spans="1:4" ht="12.75">
      <c r="A2" s="326"/>
      <c r="B2" s="326"/>
      <c r="C2" s="327"/>
      <c r="D2" s="779"/>
    </row>
    <row r="3" spans="1:4" ht="12.75">
      <c r="A3" s="326"/>
      <c r="B3" s="326"/>
      <c r="C3" s="327"/>
      <c r="D3" s="779"/>
    </row>
    <row r="4" spans="1:4" ht="12.75">
      <c r="A4" s="326"/>
      <c r="B4" s="326"/>
      <c r="C4" s="327"/>
      <c r="D4" s="779"/>
    </row>
    <row r="5" spans="1:4" ht="12.75">
      <c r="A5" s="1144" t="s">
        <v>603</v>
      </c>
      <c r="B5" s="1144"/>
      <c r="C5" s="1144"/>
      <c r="D5" s="1144"/>
    </row>
    <row r="6" spans="1:4" ht="12.75">
      <c r="A6" s="1144" t="s">
        <v>178</v>
      </c>
      <c r="B6" s="1144"/>
      <c r="C6" s="1144"/>
      <c r="D6" s="1144"/>
    </row>
    <row r="7" spans="1:4" ht="12.75">
      <c r="A7" s="1144"/>
      <c r="B7" s="1144"/>
      <c r="C7" s="1144"/>
      <c r="D7" s="1144"/>
    </row>
    <row r="8" spans="1:4" ht="12.75">
      <c r="A8" s="327"/>
      <c r="B8" s="327"/>
      <c r="C8" s="327"/>
      <c r="D8" s="772"/>
    </row>
    <row r="9" spans="1:4" ht="12.75">
      <c r="A9" s="327"/>
      <c r="B9" s="327"/>
      <c r="C9" s="327"/>
      <c r="D9" s="772"/>
    </row>
    <row r="10" spans="1:4" ht="15" customHeight="1" thickBot="1">
      <c r="A10" s="212"/>
      <c r="B10" s="212"/>
      <c r="C10" s="329"/>
      <c r="D10" s="780" t="s">
        <v>179</v>
      </c>
    </row>
    <row r="11" spans="1:4" ht="15" customHeight="1">
      <c r="A11" s="330" t="s">
        <v>180</v>
      </c>
      <c r="B11" s="331" t="s">
        <v>181</v>
      </c>
      <c r="C11" s="214" t="s">
        <v>182</v>
      </c>
      <c r="D11" s="781" t="s">
        <v>608</v>
      </c>
    </row>
    <row r="12" spans="1:4" ht="15" customHeight="1" thickBot="1">
      <c r="A12" s="791" t="s">
        <v>183</v>
      </c>
      <c r="B12" s="332" t="s">
        <v>184</v>
      </c>
      <c r="C12" s="333" t="s">
        <v>185</v>
      </c>
      <c r="D12" s="782" t="s">
        <v>186</v>
      </c>
    </row>
    <row r="13" spans="1:4" ht="15" customHeight="1">
      <c r="A13" s="316"/>
      <c r="B13" s="321" t="s">
        <v>609</v>
      </c>
      <c r="C13" s="269" t="s">
        <v>610</v>
      </c>
      <c r="D13" s="783">
        <v>18963</v>
      </c>
    </row>
    <row r="14" spans="1:4" ht="15" customHeight="1" hidden="1">
      <c r="A14" s="316"/>
      <c r="B14" s="784"/>
      <c r="C14" s="269"/>
      <c r="D14" s="783"/>
    </row>
    <row r="15" spans="1:4" ht="15" customHeight="1">
      <c r="A15" s="316"/>
      <c r="B15" s="335" t="s">
        <v>666</v>
      </c>
      <c r="C15" s="249"/>
      <c r="D15" s="785">
        <v>1500</v>
      </c>
    </row>
    <row r="16" spans="1:4" ht="15" customHeight="1">
      <c r="A16" s="316"/>
      <c r="B16" s="335" t="s">
        <v>611</v>
      </c>
      <c r="C16" s="249" t="s">
        <v>548</v>
      </c>
      <c r="D16" s="785">
        <v>103382</v>
      </c>
    </row>
    <row r="17" spans="1:4" ht="15" customHeight="1">
      <c r="A17" s="318"/>
      <c r="B17" s="335" t="s">
        <v>612</v>
      </c>
      <c r="C17" s="249"/>
      <c r="D17" s="785">
        <v>45590</v>
      </c>
    </row>
    <row r="18" spans="1:4" ht="15" customHeight="1">
      <c r="A18" s="318"/>
      <c r="B18" s="335" t="s">
        <v>613</v>
      </c>
      <c r="C18" s="249" t="s">
        <v>614</v>
      </c>
      <c r="D18" s="785">
        <v>36314</v>
      </c>
    </row>
    <row r="19" spans="1:4" ht="15" customHeight="1">
      <c r="A19" s="318"/>
      <c r="B19" s="335" t="s">
        <v>615</v>
      </c>
      <c r="C19" s="249" t="s">
        <v>616</v>
      </c>
      <c r="D19" s="785">
        <v>28200</v>
      </c>
    </row>
    <row r="20" spans="1:4" ht="15" customHeight="1">
      <c r="A20" s="318"/>
      <c r="B20" s="335" t="s">
        <v>617</v>
      </c>
      <c r="C20" s="249" t="s">
        <v>618</v>
      </c>
      <c r="D20" s="785">
        <v>8467</v>
      </c>
    </row>
    <row r="21" spans="1:4" ht="15" customHeight="1">
      <c r="A21" s="318"/>
      <c r="B21" s="335" t="s">
        <v>619</v>
      </c>
      <c r="C21" s="249"/>
      <c r="D21" s="785">
        <v>77730</v>
      </c>
    </row>
    <row r="22" spans="1:4" ht="15" customHeight="1">
      <c r="A22" s="318"/>
      <c r="B22" s="335" t="s">
        <v>621</v>
      </c>
      <c r="C22" s="249"/>
      <c r="D22" s="785">
        <v>4385</v>
      </c>
    </row>
    <row r="23" spans="1:4" ht="15" customHeight="1">
      <c r="A23" s="318"/>
      <c r="B23" s="335" t="s">
        <v>620</v>
      </c>
      <c r="C23" s="249"/>
      <c r="D23" s="785">
        <v>3463</v>
      </c>
    </row>
    <row r="24" spans="1:4" ht="15" customHeight="1" hidden="1">
      <c r="A24" s="318"/>
      <c r="B24" s="335"/>
      <c r="C24" s="249"/>
      <c r="D24" s="785"/>
    </row>
    <row r="25" spans="1:4" ht="15" customHeight="1">
      <c r="A25" s="318"/>
      <c r="B25" s="335" t="s">
        <v>622</v>
      </c>
      <c r="C25" s="249"/>
      <c r="D25" s="785">
        <v>1974</v>
      </c>
    </row>
    <row r="26" spans="1:4" ht="15" customHeight="1">
      <c r="A26" s="318"/>
      <c r="B26" s="335" t="s">
        <v>623</v>
      </c>
      <c r="C26" s="249"/>
      <c r="D26" s="785">
        <v>20000</v>
      </c>
    </row>
    <row r="27" spans="1:4" ht="15" customHeight="1" hidden="1">
      <c r="A27" s="318"/>
      <c r="B27" s="335"/>
      <c r="C27" s="249"/>
      <c r="D27" s="785"/>
    </row>
    <row r="28" spans="1:4" ht="15" customHeight="1">
      <c r="A28" s="318"/>
      <c r="B28" s="335" t="s">
        <v>668</v>
      </c>
      <c r="C28" s="249"/>
      <c r="D28" s="785">
        <v>15000</v>
      </c>
    </row>
    <row r="29" spans="1:4" ht="15" customHeight="1">
      <c r="A29" s="336" t="s">
        <v>187</v>
      </c>
      <c r="B29" s="337" t="s">
        <v>188</v>
      </c>
      <c r="C29" s="249"/>
      <c r="D29" s="786">
        <f>SUM(D13:D28)</f>
        <v>364968</v>
      </c>
    </row>
    <row r="30" spans="1:4" ht="15" customHeight="1">
      <c r="A30" s="338"/>
      <c r="B30" s="339"/>
      <c r="C30" s="249"/>
      <c r="D30" s="787"/>
    </row>
    <row r="31" spans="1:4" ht="15" customHeight="1">
      <c r="A31" s="336" t="s">
        <v>189</v>
      </c>
      <c r="B31" s="337" t="s">
        <v>190</v>
      </c>
      <c r="C31" s="234"/>
      <c r="D31" s="786"/>
    </row>
    <row r="32" spans="1:4" ht="15" customHeight="1">
      <c r="A32" s="336"/>
      <c r="B32" s="337"/>
      <c r="C32" s="234"/>
      <c r="D32" s="786"/>
    </row>
    <row r="33" spans="1:4" ht="15" customHeight="1">
      <c r="A33" s="336" t="s">
        <v>191</v>
      </c>
      <c r="B33" s="340" t="s">
        <v>192</v>
      </c>
      <c r="C33" s="234"/>
      <c r="D33" s="786">
        <v>1200</v>
      </c>
    </row>
    <row r="34" spans="1:4" ht="15" customHeight="1">
      <c r="A34" s="336"/>
      <c r="B34" s="340"/>
      <c r="C34" s="234"/>
      <c r="D34" s="786"/>
    </row>
    <row r="35" spans="1:4" ht="15" customHeight="1">
      <c r="A35" s="336" t="s">
        <v>193</v>
      </c>
      <c r="B35" s="340" t="s">
        <v>194</v>
      </c>
      <c r="C35" s="249"/>
      <c r="D35" s="786">
        <f>SUM(D36:D41)</f>
        <v>22803</v>
      </c>
    </row>
    <row r="36" spans="1:4" ht="15" customHeight="1" hidden="1">
      <c r="A36" s="336"/>
      <c r="B36" s="339"/>
      <c r="C36" s="249"/>
      <c r="D36" s="787"/>
    </row>
    <row r="37" spans="1:4" ht="15" customHeight="1" hidden="1">
      <c r="A37" s="336"/>
      <c r="B37" s="339"/>
      <c r="C37" s="339"/>
      <c r="D37" s="788"/>
    </row>
    <row r="38" spans="1:4" ht="15" customHeight="1">
      <c r="A38" s="336"/>
      <c r="B38" s="339" t="s">
        <v>195</v>
      </c>
      <c r="C38" s="339"/>
      <c r="D38" s="788">
        <v>315</v>
      </c>
    </row>
    <row r="39" spans="1:4" ht="15" customHeight="1">
      <c r="A39" s="336"/>
      <c r="B39" s="339" t="s">
        <v>196</v>
      </c>
      <c r="C39" s="249" t="s">
        <v>197</v>
      </c>
      <c r="D39" s="788">
        <v>17895</v>
      </c>
    </row>
    <row r="40" spans="1:4" ht="15" customHeight="1">
      <c r="A40" s="336"/>
      <c r="B40" s="339" t="s">
        <v>196</v>
      </c>
      <c r="C40" s="249"/>
      <c r="D40" s="788">
        <v>3334</v>
      </c>
    </row>
    <row r="41" spans="1:4" ht="15" customHeight="1">
      <c r="A41" s="336"/>
      <c r="B41" s="339" t="s">
        <v>555</v>
      </c>
      <c r="C41" s="249">
        <v>2008</v>
      </c>
      <c r="D41" s="788">
        <v>1259</v>
      </c>
    </row>
    <row r="42" spans="1:4" ht="15" customHeight="1">
      <c r="A42" s="336" t="s">
        <v>198</v>
      </c>
      <c r="B42" s="337" t="s">
        <v>199</v>
      </c>
      <c r="C42" s="234"/>
      <c r="D42" s="786"/>
    </row>
    <row r="43" spans="1:4" ht="15" customHeight="1">
      <c r="A43" s="336"/>
      <c r="B43" s="337"/>
      <c r="C43" s="234"/>
      <c r="D43" s="786"/>
    </row>
    <row r="44" spans="1:4" ht="15" customHeight="1">
      <c r="A44" s="336" t="s">
        <v>200</v>
      </c>
      <c r="B44" s="337" t="s">
        <v>624</v>
      </c>
      <c r="C44" s="234"/>
      <c r="D44" s="786"/>
    </row>
    <row r="45" spans="1:4" ht="15" customHeight="1" thickBot="1">
      <c r="A45" s="341"/>
      <c r="B45" s="342"/>
      <c r="C45" s="216"/>
      <c r="D45" s="789"/>
    </row>
    <row r="46" spans="1:4" ht="15" customHeight="1" thickBot="1">
      <c r="A46" s="343"/>
      <c r="B46" s="344" t="s">
        <v>201</v>
      </c>
      <c r="C46" s="265"/>
      <c r="D46" s="790">
        <f>SUM(D29+D31+D33+D35+D42+D44)</f>
        <v>388971</v>
      </c>
    </row>
    <row r="47" ht="19.5" customHeight="1"/>
  </sheetData>
  <sheetProtection/>
  <mergeCells count="5">
    <mergeCell ref="A7:D7"/>
    <mergeCell ref="A1:B1"/>
    <mergeCell ref="C1:D1"/>
    <mergeCell ref="A5:D5"/>
    <mergeCell ref="A6:D6"/>
  </mergeCells>
  <printOptions/>
  <pageMargins left="0.75" right="0.7874015748031497" top="0.5905511811023623" bottom="0" header="0.5118110236220472" footer="0.5118110236220472"/>
  <pageSetup horizontalDpi="600" verticalDpi="600" orientation="portrait" paperSize="9" r:id="rId1"/>
  <headerFooter alignWithMargins="0">
    <oddFooter xml:space="preserve">&amp;C&amp;P. oldal&amp;R. 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6:M112"/>
  <sheetViews>
    <sheetView zoomScalePageLayoutView="0" workbookViewId="0" topLeftCell="A88">
      <selection activeCell="G43" sqref="G43"/>
    </sheetView>
  </sheetViews>
  <sheetFormatPr defaultColWidth="9.140625" defaultRowHeight="12.75"/>
  <cols>
    <col min="4" max="4" width="14.7109375" style="0" customWidth="1"/>
    <col min="5" max="5" width="9.140625" style="328" customWidth="1"/>
    <col min="8" max="8" width="9.8515625" style="328" customWidth="1"/>
  </cols>
  <sheetData>
    <row r="6" spans="1:9" ht="15">
      <c r="A6" s="915" t="s">
        <v>67</v>
      </c>
      <c r="B6" s="209"/>
      <c r="C6" s="209"/>
      <c r="D6" s="209"/>
      <c r="E6" s="916"/>
      <c r="F6" s="210"/>
      <c r="G6" s="1152" t="s">
        <v>68</v>
      </c>
      <c r="H6" s="1152"/>
      <c r="I6" s="1152"/>
    </row>
    <row r="7" spans="1:9" ht="15">
      <c r="A7" s="917" t="s">
        <v>69</v>
      </c>
      <c r="B7" s="917"/>
      <c r="C7" s="917"/>
      <c r="D7" s="917"/>
      <c r="E7" s="918"/>
      <c r="F7" s="918"/>
      <c r="G7" s="918"/>
      <c r="H7" s="918"/>
      <c r="I7" s="919"/>
    </row>
    <row r="8" spans="1:9" s="235" customFormat="1" ht="15.75" thickBot="1">
      <c r="A8" s="1147" t="s">
        <v>649</v>
      </c>
      <c r="B8" s="1147"/>
      <c r="C8" s="1147"/>
      <c r="D8" s="1147"/>
      <c r="E8" s="1147"/>
      <c r="F8" s="1147"/>
      <c r="G8" s="1147"/>
      <c r="H8" s="1147"/>
      <c r="I8" s="1147"/>
    </row>
    <row r="9" spans="1:9" ht="12.75">
      <c r="A9" s="213"/>
      <c r="B9" s="214"/>
      <c r="C9" s="214"/>
      <c r="D9" s="214"/>
      <c r="E9" s="1148" t="s">
        <v>650</v>
      </c>
      <c r="F9" s="1149"/>
      <c r="G9" s="1149"/>
      <c r="H9" s="1149"/>
      <c r="I9" s="215"/>
    </row>
    <row r="10" spans="1:9" ht="12.75">
      <c r="A10" s="1150" t="s">
        <v>70</v>
      </c>
      <c r="B10" s="1151"/>
      <c r="C10" s="1151"/>
      <c r="D10" s="1151"/>
      <c r="E10" s="216" t="s">
        <v>71</v>
      </c>
      <c r="F10" s="212" t="s">
        <v>72</v>
      </c>
      <c r="G10" s="217" t="s">
        <v>73</v>
      </c>
      <c r="H10" s="218" t="s">
        <v>522</v>
      </c>
      <c r="I10" s="219" t="s">
        <v>74</v>
      </c>
    </row>
    <row r="11" spans="1:9" ht="24.75" thickBot="1">
      <c r="A11" s="220"/>
      <c r="B11" s="221"/>
      <c r="C11" s="221"/>
      <c r="D11" s="221"/>
      <c r="E11" s="222" t="s">
        <v>75</v>
      </c>
      <c r="F11" s="223" t="s">
        <v>76</v>
      </c>
      <c r="G11" s="224" t="s">
        <v>77</v>
      </c>
      <c r="H11" s="225" t="s">
        <v>523</v>
      </c>
      <c r="I11" s="226" t="s">
        <v>78</v>
      </c>
    </row>
    <row r="12" spans="1:9" ht="12.75">
      <c r="A12" s="227" t="s">
        <v>79</v>
      </c>
      <c r="B12" s="228"/>
      <c r="C12" s="228"/>
      <c r="D12" s="228"/>
      <c r="E12" s="229"/>
      <c r="F12" s="229"/>
      <c r="G12" s="229"/>
      <c r="H12" s="920"/>
      <c r="I12" s="230"/>
    </row>
    <row r="13" spans="1:9" ht="12.75">
      <c r="A13" s="231" t="s">
        <v>80</v>
      </c>
      <c r="B13" s="232"/>
      <c r="C13" s="232"/>
      <c r="D13" s="233"/>
      <c r="E13" s="234">
        <v>1</v>
      </c>
      <c r="F13" s="234"/>
      <c r="G13" s="234">
        <f>SUM(E13:F13)</f>
        <v>1</v>
      </c>
      <c r="H13" s="921">
        <v>1</v>
      </c>
      <c r="I13" s="922"/>
    </row>
    <row r="14" spans="1:9" ht="12.75">
      <c r="A14" s="236" t="s">
        <v>81</v>
      </c>
      <c r="B14" s="237"/>
      <c r="C14" s="237"/>
      <c r="D14" s="238"/>
      <c r="E14" s="239">
        <v>2</v>
      </c>
      <c r="F14" s="239"/>
      <c r="G14" s="239">
        <v>2</v>
      </c>
      <c r="H14" s="923">
        <v>2</v>
      </c>
      <c r="I14" s="240"/>
    </row>
    <row r="15" spans="1:9" ht="12.75">
      <c r="A15" s="241" t="s">
        <v>82</v>
      </c>
      <c r="B15" s="210"/>
      <c r="C15" s="210"/>
      <c r="D15" s="210"/>
      <c r="E15" s="239">
        <v>4</v>
      </c>
      <c r="F15" s="239"/>
      <c r="G15" s="239">
        <v>4</v>
      </c>
      <c r="H15" s="923">
        <v>4</v>
      </c>
      <c r="I15" s="240"/>
    </row>
    <row r="16" spans="1:9" ht="12.75">
      <c r="A16" s="236" t="s">
        <v>83</v>
      </c>
      <c r="B16" s="237"/>
      <c r="C16" s="237"/>
      <c r="D16" s="237"/>
      <c r="E16" s="239">
        <v>30</v>
      </c>
      <c r="F16" s="239"/>
      <c r="G16" s="239">
        <v>30</v>
      </c>
      <c r="H16" s="923">
        <v>30</v>
      </c>
      <c r="I16" s="240"/>
    </row>
    <row r="17" spans="1:9" ht="12.75">
      <c r="A17" s="242" t="s">
        <v>84</v>
      </c>
      <c r="B17" s="243"/>
      <c r="C17" s="243"/>
      <c r="D17" s="243"/>
      <c r="E17" s="244">
        <f>SUM(E14:E16)</f>
        <v>36</v>
      </c>
      <c r="F17" s="244"/>
      <c r="G17" s="244">
        <f>SUM(G14:G16)</f>
        <v>36</v>
      </c>
      <c r="H17" s="924">
        <f>SUM(H14:H16)</f>
        <v>36</v>
      </c>
      <c r="I17" s="240"/>
    </row>
    <row r="18" spans="1:9" ht="12.75">
      <c r="A18" s="242" t="s">
        <v>85</v>
      </c>
      <c r="B18" s="245"/>
      <c r="C18" s="243"/>
      <c r="D18" s="246"/>
      <c r="E18" s="244">
        <f>SUM(E19:E23)</f>
        <v>15</v>
      </c>
      <c r="F18" s="244">
        <f>SUM(F19:F23)</f>
        <v>4</v>
      </c>
      <c r="G18" s="247">
        <f aca="true" t="shared" si="0" ref="G18:G23">SUM(E18:F18)</f>
        <v>19</v>
      </c>
      <c r="H18" s="924">
        <f>SUM(H19:H23)</f>
        <v>19</v>
      </c>
      <c r="I18" s="240"/>
    </row>
    <row r="19" spans="1:9" ht="12.75">
      <c r="A19" s="242"/>
      <c r="B19" s="248" t="s">
        <v>86</v>
      </c>
      <c r="C19" s="243"/>
      <c r="D19" s="246"/>
      <c r="E19" s="249">
        <v>4</v>
      </c>
      <c r="F19" s="249">
        <v>1</v>
      </c>
      <c r="G19" s="249">
        <f t="shared" si="0"/>
        <v>5</v>
      </c>
      <c r="H19" s="925">
        <f>G19</f>
        <v>5</v>
      </c>
      <c r="I19" s="240"/>
    </row>
    <row r="20" spans="1:9" ht="12.75">
      <c r="A20" s="236"/>
      <c r="B20" s="237" t="s">
        <v>87</v>
      </c>
      <c r="C20" s="237"/>
      <c r="D20" s="238"/>
      <c r="E20" s="239">
        <v>7</v>
      </c>
      <c r="F20" s="239"/>
      <c r="G20" s="249">
        <f t="shared" si="0"/>
        <v>7</v>
      </c>
      <c r="H20" s="925">
        <f>G20</f>
        <v>7</v>
      </c>
      <c r="I20" s="240"/>
    </row>
    <row r="21" spans="1:9" ht="12.75">
      <c r="A21" s="236"/>
      <c r="B21" s="237" t="s">
        <v>88</v>
      </c>
      <c r="C21" s="237"/>
      <c r="D21" s="238"/>
      <c r="E21" s="239"/>
      <c r="F21" s="239">
        <v>2</v>
      </c>
      <c r="G21" s="249">
        <f t="shared" si="0"/>
        <v>2</v>
      </c>
      <c r="H21" s="925">
        <f>G21</f>
        <v>2</v>
      </c>
      <c r="I21" s="240"/>
    </row>
    <row r="22" spans="1:9" ht="12.75">
      <c r="A22" s="236" t="s">
        <v>89</v>
      </c>
      <c r="B22" s="237" t="s">
        <v>90</v>
      </c>
      <c r="C22" s="237"/>
      <c r="D22" s="238"/>
      <c r="E22" s="239">
        <v>3</v>
      </c>
      <c r="F22" s="249">
        <v>1</v>
      </c>
      <c r="G22" s="249">
        <f t="shared" si="0"/>
        <v>4</v>
      </c>
      <c r="H22" s="925">
        <f>G22</f>
        <v>4</v>
      </c>
      <c r="I22" s="240"/>
    </row>
    <row r="23" spans="1:9" ht="12.75">
      <c r="A23" s="242" t="s">
        <v>667</v>
      </c>
      <c r="B23" s="237"/>
      <c r="C23" s="237"/>
      <c r="D23" s="238"/>
      <c r="E23" s="249">
        <v>1</v>
      </c>
      <c r="F23" s="244"/>
      <c r="G23" s="249">
        <f t="shared" si="0"/>
        <v>1</v>
      </c>
      <c r="H23" s="925">
        <v>1</v>
      </c>
      <c r="I23" s="240"/>
    </row>
    <row r="24" spans="1:9" ht="12.75">
      <c r="A24" s="251" t="s">
        <v>91</v>
      </c>
      <c r="B24" s="209"/>
      <c r="C24" s="209"/>
      <c r="D24" s="209"/>
      <c r="E24" s="234">
        <f>SUM(E13+E17+E18)</f>
        <v>52</v>
      </c>
      <c r="F24" s="234">
        <f>SUM(F13+F17+F18)</f>
        <v>4</v>
      </c>
      <c r="G24" s="234">
        <f>SUM(G13+G17+G18)</f>
        <v>56</v>
      </c>
      <c r="H24" s="234">
        <f>SUM(H23,H17:H18)</f>
        <v>56</v>
      </c>
      <c r="I24" s="240"/>
    </row>
    <row r="25" spans="1:9" ht="12.75">
      <c r="A25" s="231" t="s">
        <v>92</v>
      </c>
      <c r="B25" s="232"/>
      <c r="C25" s="232"/>
      <c r="D25" s="233"/>
      <c r="E25" s="250"/>
      <c r="F25" s="250"/>
      <c r="G25" s="250"/>
      <c r="H25" s="923" t="s">
        <v>93</v>
      </c>
      <c r="I25" s="240"/>
    </row>
    <row r="26" spans="1:12" ht="13.5" thickBot="1">
      <c r="A26" s="251" t="s">
        <v>94</v>
      </c>
      <c r="B26" s="252" t="s">
        <v>95</v>
      </c>
      <c r="C26" s="211"/>
      <c r="D26" s="211"/>
      <c r="E26" s="239">
        <v>1</v>
      </c>
      <c r="F26" s="250"/>
      <c r="G26" s="249">
        <v>1</v>
      </c>
      <c r="H26" s="923">
        <v>1</v>
      </c>
      <c r="I26" s="240"/>
      <c r="L26" s="1011"/>
    </row>
    <row r="27" spans="1:9" ht="12.75" hidden="1">
      <c r="A27" s="236" t="s">
        <v>96</v>
      </c>
      <c r="B27" s="237"/>
      <c r="C27" s="237" t="s">
        <v>97</v>
      </c>
      <c r="D27" s="253"/>
      <c r="E27" s="239"/>
      <c r="F27" s="250"/>
      <c r="G27" s="249"/>
      <c r="H27" s="923"/>
      <c r="I27" s="240"/>
    </row>
    <row r="28" spans="1:13" ht="13.5" thickBot="1">
      <c r="A28" s="236"/>
      <c r="B28" s="237" t="s">
        <v>651</v>
      </c>
      <c r="C28" s="237"/>
      <c r="D28" s="253"/>
      <c r="E28" s="239">
        <v>4</v>
      </c>
      <c r="F28" s="249">
        <v>1</v>
      </c>
      <c r="G28" s="249">
        <v>5</v>
      </c>
      <c r="H28" s="926">
        <v>5</v>
      </c>
      <c r="I28" s="240"/>
      <c r="K28" s="192"/>
      <c r="L28" s="83"/>
      <c r="M28" s="192"/>
    </row>
    <row r="29" spans="1:9" ht="12.75" hidden="1">
      <c r="A29" s="236"/>
      <c r="B29" s="237"/>
      <c r="C29" s="237" t="s">
        <v>98</v>
      </c>
      <c r="D29" s="238"/>
      <c r="E29" s="255"/>
      <c r="F29" s="256"/>
      <c r="G29" s="249"/>
      <c r="H29" s="926"/>
      <c r="I29" s="240"/>
    </row>
    <row r="30" spans="1:9" ht="12.75" hidden="1">
      <c r="A30" s="241"/>
      <c r="B30" s="210"/>
      <c r="C30" s="252" t="s">
        <v>99</v>
      </c>
      <c r="D30" s="254"/>
      <c r="E30" s="239"/>
      <c r="F30" s="250"/>
      <c r="G30" s="249"/>
      <c r="H30" s="926"/>
      <c r="I30" s="240"/>
    </row>
    <row r="31" spans="1:9" s="235" customFormat="1" ht="12.75" hidden="1">
      <c r="A31" s="994"/>
      <c r="B31" s="995"/>
      <c r="C31" s="1153" t="s">
        <v>100</v>
      </c>
      <c r="D31" s="1154"/>
      <c r="E31" s="1001"/>
      <c r="F31" s="1001"/>
      <c r="G31" s="272"/>
      <c r="H31" s="1004"/>
      <c r="I31" s="273"/>
    </row>
    <row r="32" spans="1:10" ht="13.5" thickBot="1">
      <c r="A32" s="263" t="s">
        <v>101</v>
      </c>
      <c r="B32" s="998"/>
      <c r="C32" s="999"/>
      <c r="D32" s="999"/>
      <c r="E32" s="343">
        <f>SUM(E26:E31)</f>
        <v>5</v>
      </c>
      <c r="F32" s="265">
        <f>SUM(F26:F31)</f>
        <v>1</v>
      </c>
      <c r="G32" s="265">
        <f>SUM(G26:G31)</f>
        <v>6</v>
      </c>
      <c r="H32" s="265">
        <f>SUM(H26:H31)</f>
        <v>6</v>
      </c>
      <c r="I32" s="266"/>
      <c r="J32" s="334"/>
    </row>
    <row r="33" spans="1:13" ht="13.5" thickBot="1">
      <c r="A33" s="996" t="s">
        <v>628</v>
      </c>
      <c r="B33" s="221"/>
      <c r="C33" s="997"/>
      <c r="D33" s="997"/>
      <c r="E33" s="343">
        <v>4</v>
      </c>
      <c r="F33" s="265"/>
      <c r="G33" s="265">
        <v>4</v>
      </c>
      <c r="H33" s="931">
        <v>4</v>
      </c>
      <c r="I33" s="266"/>
      <c r="J33" s="334"/>
      <c r="K33" s="192"/>
      <c r="M33" s="192"/>
    </row>
    <row r="34" spans="1:11" ht="13.5" thickBot="1">
      <c r="A34" s="251" t="s">
        <v>102</v>
      </c>
      <c r="B34" s="210"/>
      <c r="C34" s="210"/>
      <c r="D34" s="210"/>
      <c r="E34" s="1008">
        <v>4</v>
      </c>
      <c r="F34" s="1006"/>
      <c r="G34" s="1005">
        <v>4</v>
      </c>
      <c r="H34" s="1009">
        <v>4</v>
      </c>
      <c r="I34" s="1010"/>
      <c r="K34" s="192"/>
    </row>
    <row r="35" spans="1:9" ht="13.5" thickBot="1">
      <c r="A35" s="263" t="s">
        <v>103</v>
      </c>
      <c r="B35" s="998"/>
      <c r="C35" s="998"/>
      <c r="D35" s="998"/>
      <c r="E35" s="1005"/>
      <c r="F35" s="1006"/>
      <c r="G35" s="1007"/>
      <c r="H35" s="1000"/>
      <c r="I35" s="257"/>
    </row>
    <row r="36" spans="1:9" ht="12.75">
      <c r="A36" s="1002" t="s">
        <v>104</v>
      </c>
      <c r="B36" s="948"/>
      <c r="C36" s="948"/>
      <c r="D36" s="949"/>
      <c r="E36" s="229">
        <v>1</v>
      </c>
      <c r="F36" s="1003"/>
      <c r="G36" s="269">
        <f>SUM(E36:F36)</f>
        <v>1</v>
      </c>
      <c r="H36" s="923">
        <v>1</v>
      </c>
      <c r="I36" s="240"/>
    </row>
    <row r="37" spans="1:9" ht="12.75">
      <c r="A37" s="236" t="s">
        <v>105</v>
      </c>
      <c r="B37" s="237"/>
      <c r="C37" s="237"/>
      <c r="D37" s="238"/>
      <c r="E37" s="239">
        <v>3</v>
      </c>
      <c r="F37" s="249">
        <v>2</v>
      </c>
      <c r="G37" s="249">
        <f>SUM(E37:F37)</f>
        <v>5</v>
      </c>
      <c r="H37" s="923">
        <v>5</v>
      </c>
      <c r="I37" s="240"/>
    </row>
    <row r="38" spans="1:9" ht="13.5" thickBot="1">
      <c r="A38" s="258" t="s">
        <v>106</v>
      </c>
      <c r="B38" s="259"/>
      <c r="C38" s="259"/>
      <c r="D38" s="260"/>
      <c r="E38" s="261">
        <f>SUM(E36:E37)</f>
        <v>4</v>
      </c>
      <c r="F38" s="261">
        <f>SUM(F36:F37)</f>
        <v>2</v>
      </c>
      <c r="G38" s="262">
        <f>SUM(G36:G37)</f>
        <v>6</v>
      </c>
      <c r="H38" s="927">
        <v>6</v>
      </c>
      <c r="I38" s="928"/>
    </row>
    <row r="39" spans="1:9" ht="13.5" thickBot="1">
      <c r="A39" s="263" t="s">
        <v>107</v>
      </c>
      <c r="B39" s="264"/>
      <c r="C39" s="264"/>
      <c r="D39" s="264"/>
      <c r="E39" s="265">
        <f>SUM(E24+E32+E33+E34+E38)</f>
        <v>69</v>
      </c>
      <c r="F39" s="265">
        <f>SUM(F24+F32+F33+F34+F38)</f>
        <v>7</v>
      </c>
      <c r="G39" s="265">
        <f>SUM(G24+G32+G33+G34+G38)</f>
        <v>76</v>
      </c>
      <c r="H39" s="265">
        <f>SUM(H24+H32+H33+H34+H38)</f>
        <v>76</v>
      </c>
      <c r="I39" s="266"/>
    </row>
    <row r="40" spans="1:9" ht="12.75">
      <c r="A40" s="267" t="s">
        <v>108</v>
      </c>
      <c r="B40" s="268"/>
      <c r="C40" s="268"/>
      <c r="D40" s="268"/>
      <c r="E40" s="269">
        <v>23</v>
      </c>
      <c r="F40" s="269"/>
      <c r="G40" s="269">
        <v>23</v>
      </c>
      <c r="H40" s="929">
        <v>15</v>
      </c>
      <c r="I40" s="230"/>
    </row>
    <row r="41" spans="1:9" ht="13.5" thickBot="1">
      <c r="A41" s="270" t="s">
        <v>109</v>
      </c>
      <c r="B41" s="271"/>
      <c r="C41" s="271"/>
      <c r="D41" s="271"/>
      <c r="E41" s="272">
        <v>18</v>
      </c>
      <c r="F41" s="272"/>
      <c r="G41" s="272">
        <v>18</v>
      </c>
      <c r="H41" s="930">
        <v>6</v>
      </c>
      <c r="I41" s="273"/>
    </row>
    <row r="42" spans="1:9" ht="13.5" thickBot="1">
      <c r="A42" s="263" t="s">
        <v>110</v>
      </c>
      <c r="B42" s="264"/>
      <c r="C42" s="264"/>
      <c r="D42" s="264"/>
      <c r="E42" s="265">
        <f>SUM(E39:E41)</f>
        <v>110</v>
      </c>
      <c r="F42" s="265">
        <f>SUM(F39:F41)</f>
        <v>7</v>
      </c>
      <c r="G42" s="265">
        <f>SUM(G39:G41)</f>
        <v>117</v>
      </c>
      <c r="H42" s="931">
        <f>SUM(H39:H41)</f>
        <v>97</v>
      </c>
      <c r="I42" s="266"/>
    </row>
    <row r="43" spans="1:9" ht="12.75">
      <c r="A43" s="932"/>
      <c r="B43" s="209"/>
      <c r="C43" s="209"/>
      <c r="D43" s="209"/>
      <c r="E43" s="212"/>
      <c r="F43" s="212"/>
      <c r="G43" s="212"/>
      <c r="H43" s="214"/>
      <c r="I43" s="83"/>
    </row>
    <row r="44" spans="1:9" ht="12.75">
      <c r="A44" s="209"/>
      <c r="B44" s="209"/>
      <c r="C44" s="209"/>
      <c r="D44" s="209"/>
      <c r="E44" s="212"/>
      <c r="F44" s="212"/>
      <c r="G44" s="212"/>
      <c r="H44" s="212"/>
      <c r="I44" s="192"/>
    </row>
    <row r="45" spans="1:9" ht="12.75">
      <c r="A45" s="209"/>
      <c r="B45" s="209"/>
      <c r="C45" s="209"/>
      <c r="D45" s="209"/>
      <c r="E45" s="212"/>
      <c r="F45" s="212"/>
      <c r="G45" s="212"/>
      <c r="H45" s="212"/>
      <c r="I45" s="192"/>
    </row>
    <row r="46" spans="1:9" ht="12.75">
      <c r="A46" s="209"/>
      <c r="B46" s="209"/>
      <c r="C46" s="209"/>
      <c r="D46" s="209"/>
      <c r="E46" s="212"/>
      <c r="F46" s="212"/>
      <c r="G46" s="212"/>
      <c r="H46" s="212"/>
      <c r="I46" s="192"/>
    </row>
    <row r="47" spans="1:9" ht="12.75">
      <c r="A47" s="209"/>
      <c r="B47" s="209"/>
      <c r="C47" s="209"/>
      <c r="D47" s="209"/>
      <c r="E47" s="212"/>
      <c r="F47" s="212"/>
      <c r="G47" s="212"/>
      <c r="H47" s="212"/>
      <c r="I47" s="192"/>
    </row>
    <row r="48" spans="1:9" ht="15">
      <c r="A48" s="915" t="s">
        <v>67</v>
      </c>
      <c r="B48" s="209"/>
      <c r="C48" s="209"/>
      <c r="D48" s="209"/>
      <c r="E48" s="916"/>
      <c r="F48" s="210"/>
      <c r="G48" s="1152" t="s">
        <v>68</v>
      </c>
      <c r="H48" s="1152"/>
      <c r="I48" s="1152"/>
    </row>
    <row r="49" spans="1:9" ht="15">
      <c r="A49" s="917" t="s">
        <v>69</v>
      </c>
      <c r="B49" s="917"/>
      <c r="C49" s="917"/>
      <c r="D49" s="917"/>
      <c r="E49" s="918"/>
      <c r="F49" s="918"/>
      <c r="G49" s="918"/>
      <c r="H49" s="918"/>
      <c r="I49" s="919"/>
    </row>
    <row r="50" spans="1:9" s="235" customFormat="1" ht="15.75" thickBot="1">
      <c r="A50" s="1147" t="s">
        <v>649</v>
      </c>
      <c r="B50" s="1147"/>
      <c r="C50" s="1147"/>
      <c r="D50" s="1147"/>
      <c r="E50" s="1147"/>
      <c r="F50" s="1147"/>
      <c r="G50" s="1147"/>
      <c r="H50" s="1147"/>
      <c r="I50" s="1147"/>
    </row>
    <row r="51" spans="1:9" ht="12.75">
      <c r="A51" s="213"/>
      <c r="B51" s="214"/>
      <c r="C51" s="214"/>
      <c r="D51" s="214"/>
      <c r="E51" s="1148" t="s">
        <v>650</v>
      </c>
      <c r="F51" s="1149"/>
      <c r="G51" s="1149"/>
      <c r="H51" s="1149"/>
      <c r="I51" s="215"/>
    </row>
    <row r="52" spans="1:9" ht="12.75">
      <c r="A52" s="1150" t="s">
        <v>70</v>
      </c>
      <c r="B52" s="1151"/>
      <c r="C52" s="1151"/>
      <c r="D52" s="1151"/>
      <c r="E52" s="216" t="s">
        <v>71</v>
      </c>
      <c r="F52" s="212" t="s">
        <v>72</v>
      </c>
      <c r="G52" s="217" t="s">
        <v>73</v>
      </c>
      <c r="H52" s="218" t="s">
        <v>522</v>
      </c>
      <c r="I52" s="219" t="s">
        <v>74</v>
      </c>
    </row>
    <row r="53" spans="1:9" ht="24.75" thickBot="1">
      <c r="A53" s="220"/>
      <c r="B53" s="221"/>
      <c r="C53" s="221"/>
      <c r="D53" s="221"/>
      <c r="E53" s="222" t="s">
        <v>75</v>
      </c>
      <c r="F53" s="223" t="s">
        <v>76</v>
      </c>
      <c r="G53" s="224" t="s">
        <v>77</v>
      </c>
      <c r="H53" s="225" t="s">
        <v>523</v>
      </c>
      <c r="I53" s="226" t="s">
        <v>78</v>
      </c>
    </row>
    <row r="54" spans="1:9" ht="13.5" thickBot="1">
      <c r="A54" s="1155" t="s">
        <v>574</v>
      </c>
      <c r="B54" s="1156"/>
      <c r="C54" s="1156"/>
      <c r="D54" s="1157"/>
      <c r="E54" s="933">
        <f>SUM(E55,E61,E66,E70,E80,E83,E88)</f>
        <v>194</v>
      </c>
      <c r="F54" s="933">
        <f>SUM(F55,F61,F66,F70,F80,F83,F88)</f>
        <v>8</v>
      </c>
      <c r="G54" s="933">
        <f>SUM(G55,G61,G66,G70,G80,G83,G88)</f>
        <v>202</v>
      </c>
      <c r="H54" s="933">
        <f>G54</f>
        <v>202</v>
      </c>
      <c r="I54" s="934"/>
    </row>
    <row r="55" spans="1:9" ht="12.75">
      <c r="A55" s="1161" t="s">
        <v>575</v>
      </c>
      <c r="B55" s="1162"/>
      <c r="C55" s="1162"/>
      <c r="D55" s="1163"/>
      <c r="E55" s="842">
        <f>SUM(E56:E60)</f>
        <v>10</v>
      </c>
      <c r="F55" s="842">
        <f>SUM(F56:F60)</f>
        <v>0</v>
      </c>
      <c r="G55" s="842">
        <f>SUM(E55:F55)</f>
        <v>10</v>
      </c>
      <c r="H55" s="842">
        <f>G55</f>
        <v>10</v>
      </c>
      <c r="I55" s="935"/>
    </row>
    <row r="56" spans="1:9" ht="12.75">
      <c r="A56" s="936"/>
      <c r="B56" s="937" t="s">
        <v>576</v>
      </c>
      <c r="C56" s="938"/>
      <c r="D56" s="939"/>
      <c r="E56" s="838">
        <v>1</v>
      </c>
      <c r="F56" s="838"/>
      <c r="G56" s="838">
        <f>SUM(E56:F56)</f>
        <v>1</v>
      </c>
      <c r="H56" s="838">
        <f>G56</f>
        <v>1</v>
      </c>
      <c r="I56" s="940"/>
    </row>
    <row r="57" spans="1:9" ht="12.75">
      <c r="A57" s="936"/>
      <c r="B57" s="937" t="s">
        <v>577</v>
      </c>
      <c r="C57" s="938"/>
      <c r="D57" s="939"/>
      <c r="E57" s="838">
        <v>1</v>
      </c>
      <c r="F57" s="838"/>
      <c r="G57" s="838">
        <f aca="true" t="shared" si="1" ref="G57:G88">SUM(E57:F57)</f>
        <v>1</v>
      </c>
      <c r="H57" s="838">
        <f aca="true" t="shared" si="2" ref="H57:H88">G57</f>
        <v>1</v>
      </c>
      <c r="I57" s="940"/>
    </row>
    <row r="58" spans="1:9" ht="12.75">
      <c r="A58" s="936"/>
      <c r="B58" s="937" t="s">
        <v>578</v>
      </c>
      <c r="C58" s="938"/>
      <c r="D58" s="939"/>
      <c r="E58" s="838">
        <v>1</v>
      </c>
      <c r="F58" s="838"/>
      <c r="G58" s="838">
        <f t="shared" si="1"/>
        <v>1</v>
      </c>
      <c r="H58" s="838">
        <f t="shared" si="2"/>
        <v>1</v>
      </c>
      <c r="I58" s="940"/>
    </row>
    <row r="59" spans="1:9" ht="12.75">
      <c r="A59" s="936"/>
      <c r="B59" s="937" t="s">
        <v>579</v>
      </c>
      <c r="C59" s="938"/>
      <c r="D59" s="939"/>
      <c r="E59" s="838">
        <v>1</v>
      </c>
      <c r="F59" s="838"/>
      <c r="G59" s="838">
        <f t="shared" si="1"/>
        <v>1</v>
      </c>
      <c r="H59" s="838">
        <f t="shared" si="2"/>
        <v>1</v>
      </c>
      <c r="I59" s="940"/>
    </row>
    <row r="60" spans="1:9" ht="12.75">
      <c r="A60" s="936"/>
      <c r="B60" s="937" t="s">
        <v>580</v>
      </c>
      <c r="C60" s="938"/>
      <c r="D60" s="939"/>
      <c r="E60" s="838">
        <v>6</v>
      </c>
      <c r="F60" s="838"/>
      <c r="G60" s="838">
        <f t="shared" si="1"/>
        <v>6</v>
      </c>
      <c r="H60" s="838">
        <f t="shared" si="2"/>
        <v>6</v>
      </c>
      <c r="I60" s="940"/>
    </row>
    <row r="61" spans="1:9" ht="12.75">
      <c r="A61" s="936" t="s">
        <v>629</v>
      </c>
      <c r="B61" s="937"/>
      <c r="C61" s="938"/>
      <c r="D61" s="939"/>
      <c r="E61" s="942">
        <v>10</v>
      </c>
      <c r="F61" s="942">
        <v>2</v>
      </c>
      <c r="G61" s="942">
        <f t="shared" si="1"/>
        <v>12</v>
      </c>
      <c r="H61" s="942">
        <f t="shared" si="2"/>
        <v>12</v>
      </c>
      <c r="I61" s="940"/>
    </row>
    <row r="62" spans="1:9" ht="12.75">
      <c r="A62" s="936"/>
      <c r="B62" s="937" t="s">
        <v>630</v>
      </c>
      <c r="C62" s="938"/>
      <c r="D62" s="939"/>
      <c r="E62" s="838">
        <v>1</v>
      </c>
      <c r="F62" s="838"/>
      <c r="G62" s="838">
        <v>1</v>
      </c>
      <c r="H62" s="838">
        <v>1</v>
      </c>
      <c r="I62" s="940"/>
    </row>
    <row r="63" spans="1:9" ht="12.75">
      <c r="A63" s="936"/>
      <c r="B63" s="937" t="s">
        <v>631</v>
      </c>
      <c r="C63" s="938"/>
      <c r="D63" s="939"/>
      <c r="E63" s="838">
        <v>8</v>
      </c>
      <c r="F63" s="838"/>
      <c r="G63" s="838">
        <v>8</v>
      </c>
      <c r="H63" s="838">
        <v>8</v>
      </c>
      <c r="I63" s="940"/>
    </row>
    <row r="64" spans="1:9" ht="12.75">
      <c r="A64" s="936"/>
      <c r="B64" s="937" t="s">
        <v>118</v>
      </c>
      <c r="C64" s="938"/>
      <c r="D64" s="939"/>
      <c r="E64" s="838">
        <v>1</v>
      </c>
      <c r="F64" s="838"/>
      <c r="G64" s="838">
        <v>1</v>
      </c>
      <c r="H64" s="838">
        <v>1</v>
      </c>
      <c r="I64" s="940"/>
    </row>
    <row r="65" spans="1:9" ht="12.75">
      <c r="A65" s="936"/>
      <c r="B65" s="937" t="s">
        <v>632</v>
      </c>
      <c r="C65" s="938"/>
      <c r="D65" s="939"/>
      <c r="E65" s="838"/>
      <c r="F65" s="838">
        <v>2</v>
      </c>
      <c r="G65" s="838">
        <v>2</v>
      </c>
      <c r="H65" s="838">
        <v>2</v>
      </c>
      <c r="I65" s="940"/>
    </row>
    <row r="66" spans="1:9" ht="12.75">
      <c r="A66" s="1164" t="s">
        <v>581</v>
      </c>
      <c r="B66" s="1165"/>
      <c r="C66" s="1165"/>
      <c r="D66" s="1166"/>
      <c r="E66" s="842">
        <f>SUM(E67:E69)</f>
        <v>40</v>
      </c>
      <c r="F66" s="842">
        <f>SUM(F67:F69)</f>
        <v>1</v>
      </c>
      <c r="G66" s="942">
        <f t="shared" si="1"/>
        <v>41</v>
      </c>
      <c r="H66" s="942">
        <f t="shared" si="2"/>
        <v>41</v>
      </c>
      <c r="I66" s="935"/>
    </row>
    <row r="67" spans="1:9" ht="12.75">
      <c r="A67" s="936"/>
      <c r="B67" s="237" t="s">
        <v>104</v>
      </c>
      <c r="C67" s="938"/>
      <c r="D67" s="939"/>
      <c r="E67" s="838">
        <v>1</v>
      </c>
      <c r="F67" s="838"/>
      <c r="G67" s="838">
        <f t="shared" si="1"/>
        <v>1</v>
      </c>
      <c r="H67" s="838">
        <f t="shared" si="2"/>
        <v>1</v>
      </c>
      <c r="I67" s="940"/>
    </row>
    <row r="68" spans="1:9" ht="12.75">
      <c r="A68" s="936"/>
      <c r="B68" s="237" t="s">
        <v>112</v>
      </c>
      <c r="C68" s="938"/>
      <c r="D68" s="939"/>
      <c r="E68" s="838">
        <v>26</v>
      </c>
      <c r="F68" s="838">
        <v>1</v>
      </c>
      <c r="G68" s="838">
        <f t="shared" si="1"/>
        <v>27</v>
      </c>
      <c r="H68" s="838">
        <f t="shared" si="2"/>
        <v>27</v>
      </c>
      <c r="I68" s="940"/>
    </row>
    <row r="69" spans="1:9" ht="12.75">
      <c r="A69" s="936"/>
      <c r="B69" s="237" t="s">
        <v>113</v>
      </c>
      <c r="C69" s="938"/>
      <c r="D69" s="939"/>
      <c r="E69" s="838">
        <v>13</v>
      </c>
      <c r="F69" s="838"/>
      <c r="G69" s="838">
        <f t="shared" si="1"/>
        <v>13</v>
      </c>
      <c r="H69" s="838">
        <f t="shared" si="2"/>
        <v>13</v>
      </c>
      <c r="I69" s="940"/>
    </row>
    <row r="70" spans="1:9" ht="12.75">
      <c r="A70" s="1164" t="s">
        <v>659</v>
      </c>
      <c r="B70" s="1165"/>
      <c r="C70" s="1165"/>
      <c r="D70" s="1166"/>
      <c r="E70" s="943">
        <f>SUM(E71:E78)</f>
        <v>64</v>
      </c>
      <c r="F70" s="943">
        <f>SUM(F71:F79)</f>
        <v>0</v>
      </c>
      <c r="G70" s="842">
        <f t="shared" si="1"/>
        <v>64</v>
      </c>
      <c r="H70" s="842">
        <f t="shared" si="2"/>
        <v>64</v>
      </c>
      <c r="I70" s="944">
        <v>3</v>
      </c>
    </row>
    <row r="71" spans="1:9" ht="12.75">
      <c r="A71" s="945"/>
      <c r="B71" s="237" t="s">
        <v>104</v>
      </c>
      <c r="C71" s="237"/>
      <c r="D71" s="238"/>
      <c r="E71" s="239">
        <v>1</v>
      </c>
      <c r="F71" s="239"/>
      <c r="G71" s="838">
        <f t="shared" si="1"/>
        <v>1</v>
      </c>
      <c r="H71" s="838">
        <f t="shared" si="2"/>
        <v>1</v>
      </c>
      <c r="I71" s="940"/>
    </row>
    <row r="72" spans="1:9" ht="12.75">
      <c r="A72" s="945"/>
      <c r="B72" s="237" t="s">
        <v>111</v>
      </c>
      <c r="C72" s="237"/>
      <c r="D72" s="238"/>
      <c r="E72" s="239">
        <v>1</v>
      </c>
      <c r="F72" s="239"/>
      <c r="G72" s="838">
        <v>1</v>
      </c>
      <c r="H72" s="838">
        <f t="shared" si="2"/>
        <v>1</v>
      </c>
      <c r="I72" s="940"/>
    </row>
    <row r="73" spans="1:9" ht="12.75">
      <c r="A73" s="945"/>
      <c r="B73" s="237" t="s">
        <v>115</v>
      </c>
      <c r="C73" s="237"/>
      <c r="D73" s="238"/>
      <c r="E73" s="239">
        <v>57</v>
      </c>
      <c r="F73" s="239"/>
      <c r="G73" s="838">
        <f t="shared" si="1"/>
        <v>57</v>
      </c>
      <c r="H73" s="838">
        <f t="shared" si="2"/>
        <v>57</v>
      </c>
      <c r="I73" s="940">
        <v>3</v>
      </c>
    </row>
    <row r="74" spans="1:9" ht="12.75">
      <c r="A74" s="945"/>
      <c r="B74" s="237" t="s">
        <v>116</v>
      </c>
      <c r="C74" s="237"/>
      <c r="D74" s="238"/>
      <c r="E74" s="239">
        <v>1</v>
      </c>
      <c r="F74" s="239"/>
      <c r="G74" s="838">
        <f t="shared" si="1"/>
        <v>1</v>
      </c>
      <c r="H74" s="838">
        <f t="shared" si="2"/>
        <v>1</v>
      </c>
      <c r="I74" s="940"/>
    </row>
    <row r="75" spans="1:9" ht="12.75">
      <c r="A75" s="945"/>
      <c r="B75" s="237" t="s">
        <v>114</v>
      </c>
      <c r="C75" s="237"/>
      <c r="D75" s="238"/>
      <c r="E75" s="239">
        <v>1</v>
      </c>
      <c r="F75" s="239" t="s">
        <v>93</v>
      </c>
      <c r="G75" s="838">
        <f t="shared" si="1"/>
        <v>1</v>
      </c>
      <c r="H75" s="838">
        <f t="shared" si="2"/>
        <v>1</v>
      </c>
      <c r="I75" s="940"/>
    </row>
    <row r="76" spans="1:9" ht="12.75">
      <c r="A76" s="236"/>
      <c r="B76" s="237" t="s">
        <v>582</v>
      </c>
      <c r="C76" s="237"/>
      <c r="D76" s="238"/>
      <c r="E76" s="239">
        <v>1</v>
      </c>
      <c r="F76" s="239"/>
      <c r="G76" s="838">
        <f t="shared" si="1"/>
        <v>1</v>
      </c>
      <c r="H76" s="838">
        <f t="shared" si="2"/>
        <v>1</v>
      </c>
      <c r="I76" s="940"/>
    </row>
    <row r="77" spans="1:9" ht="12.75">
      <c r="A77" s="236"/>
      <c r="B77" s="237" t="s">
        <v>583</v>
      </c>
      <c r="C77" s="237"/>
      <c r="D77" s="238"/>
      <c r="E77" s="239">
        <v>1</v>
      </c>
      <c r="F77" s="239"/>
      <c r="G77" s="838">
        <f t="shared" si="1"/>
        <v>1</v>
      </c>
      <c r="H77" s="838">
        <f t="shared" si="2"/>
        <v>1</v>
      </c>
      <c r="I77" s="940"/>
    </row>
    <row r="78" spans="1:9" ht="12.75">
      <c r="A78" s="236"/>
      <c r="B78" s="237" t="s">
        <v>634</v>
      </c>
      <c r="C78" s="237"/>
      <c r="D78" s="238"/>
      <c r="E78" s="239">
        <v>1</v>
      </c>
      <c r="F78" s="239"/>
      <c r="G78" s="838">
        <v>1</v>
      </c>
      <c r="H78" s="838">
        <f t="shared" si="2"/>
        <v>1</v>
      </c>
      <c r="I78" s="940"/>
    </row>
    <row r="79" spans="1:9" ht="12.75" hidden="1">
      <c r="A79" s="236"/>
      <c r="B79" s="946" t="s">
        <v>118</v>
      </c>
      <c r="C79" s="237"/>
      <c r="D79" s="238"/>
      <c r="E79" s="239"/>
      <c r="F79" s="239"/>
      <c r="G79" s="838"/>
      <c r="H79" s="838">
        <f t="shared" si="2"/>
        <v>0</v>
      </c>
      <c r="I79" s="940"/>
    </row>
    <row r="80" spans="1:9" ht="12.75">
      <c r="A80" s="236" t="s">
        <v>635</v>
      </c>
      <c r="B80" s="946"/>
      <c r="C80" s="237"/>
      <c r="D80" s="238"/>
      <c r="E80" s="244">
        <v>7</v>
      </c>
      <c r="F80" s="244">
        <v>1</v>
      </c>
      <c r="G80" s="942">
        <v>8</v>
      </c>
      <c r="H80" s="942">
        <v>8</v>
      </c>
      <c r="I80" s="944">
        <v>1</v>
      </c>
    </row>
    <row r="81" spans="1:9" ht="12.75">
      <c r="A81" s="236"/>
      <c r="B81" s="946" t="s">
        <v>104</v>
      </c>
      <c r="C81" s="237"/>
      <c r="D81" s="238"/>
      <c r="E81" s="239">
        <v>1</v>
      </c>
      <c r="F81" s="239"/>
      <c r="G81" s="838">
        <v>1</v>
      </c>
      <c r="H81" s="838">
        <v>1</v>
      </c>
      <c r="I81" s="940"/>
    </row>
    <row r="82" spans="1:9" ht="12.75">
      <c r="A82" s="236"/>
      <c r="B82" s="946" t="s">
        <v>115</v>
      </c>
      <c r="C82" s="237"/>
      <c r="D82" s="238"/>
      <c r="E82" s="239">
        <v>6</v>
      </c>
      <c r="F82" s="239">
        <v>1</v>
      </c>
      <c r="G82" s="838">
        <v>7</v>
      </c>
      <c r="H82" s="838">
        <v>7</v>
      </c>
      <c r="I82" s="940"/>
    </row>
    <row r="83" spans="1:9" ht="12.75">
      <c r="A83" s="941" t="s">
        <v>119</v>
      </c>
      <c r="B83" s="232"/>
      <c r="C83" s="232"/>
      <c r="D83" s="233"/>
      <c r="E83" s="943">
        <f>SUM(E84:E87)</f>
        <v>33</v>
      </c>
      <c r="F83" s="943">
        <f>SUM(F84:F87)</f>
        <v>2</v>
      </c>
      <c r="G83" s="943">
        <f>SUM(G84:G87)</f>
        <v>35</v>
      </c>
      <c r="H83" s="842">
        <f t="shared" si="2"/>
        <v>35</v>
      </c>
      <c r="I83" s="940">
        <v>3</v>
      </c>
    </row>
    <row r="84" spans="1:9" ht="12.75">
      <c r="A84" s="945"/>
      <c r="B84" s="237" t="s">
        <v>104</v>
      </c>
      <c r="C84" s="237"/>
      <c r="D84" s="238"/>
      <c r="E84" s="239">
        <v>1</v>
      </c>
      <c r="F84" s="239"/>
      <c r="G84" s="838">
        <f t="shared" si="1"/>
        <v>1</v>
      </c>
      <c r="H84" s="838">
        <f t="shared" si="2"/>
        <v>1</v>
      </c>
      <c r="I84" s="940"/>
    </row>
    <row r="85" spans="1:9" ht="12.75">
      <c r="A85" s="236"/>
      <c r="B85" s="237" t="s">
        <v>111</v>
      </c>
      <c r="C85" s="237"/>
      <c r="D85" s="238"/>
      <c r="E85" s="239">
        <v>1</v>
      </c>
      <c r="F85" s="239"/>
      <c r="G85" s="838">
        <f t="shared" si="1"/>
        <v>1</v>
      </c>
      <c r="H85" s="838">
        <f t="shared" si="2"/>
        <v>1</v>
      </c>
      <c r="I85" s="940"/>
    </row>
    <row r="86" spans="1:9" ht="12.75">
      <c r="A86" s="945"/>
      <c r="B86" s="237" t="s">
        <v>115</v>
      </c>
      <c r="C86" s="237"/>
      <c r="D86" s="238"/>
      <c r="E86" s="239">
        <v>30</v>
      </c>
      <c r="F86" s="239">
        <v>2</v>
      </c>
      <c r="G86" s="838">
        <f t="shared" si="1"/>
        <v>32</v>
      </c>
      <c r="H86" s="838">
        <f t="shared" si="2"/>
        <v>32</v>
      </c>
      <c r="I86" s="940"/>
    </row>
    <row r="87" spans="1:9" ht="12.75">
      <c r="A87" s="945"/>
      <c r="B87" s="237" t="s">
        <v>583</v>
      </c>
      <c r="C87" s="237"/>
      <c r="D87" s="238"/>
      <c r="E87" s="239">
        <v>1</v>
      </c>
      <c r="F87" s="239"/>
      <c r="G87" s="838">
        <f t="shared" si="1"/>
        <v>1</v>
      </c>
      <c r="H87" s="838">
        <f t="shared" si="2"/>
        <v>1</v>
      </c>
      <c r="I87" s="940"/>
    </row>
    <row r="88" spans="1:9" ht="12.75">
      <c r="A88" s="945" t="s">
        <v>636</v>
      </c>
      <c r="B88" s="237"/>
      <c r="C88" s="237"/>
      <c r="D88" s="238"/>
      <c r="E88" s="244">
        <v>30</v>
      </c>
      <c r="F88" s="244">
        <v>2</v>
      </c>
      <c r="G88" s="942">
        <f t="shared" si="1"/>
        <v>32</v>
      </c>
      <c r="H88" s="942">
        <f t="shared" si="2"/>
        <v>32</v>
      </c>
      <c r="I88" s="940"/>
    </row>
    <row r="89" spans="1:9" ht="12.75">
      <c r="A89" s="334"/>
      <c r="B89" s="210" t="s">
        <v>117</v>
      </c>
      <c r="C89" s="210"/>
      <c r="D89" s="975"/>
      <c r="E89" s="229">
        <v>16</v>
      </c>
      <c r="F89" s="229">
        <v>2</v>
      </c>
      <c r="G89" s="976">
        <v>18</v>
      </c>
      <c r="H89" s="976">
        <v>18</v>
      </c>
      <c r="I89" s="951"/>
    </row>
    <row r="90" spans="1:9" ht="13.5" thickBot="1">
      <c r="A90" s="334"/>
      <c r="B90" s="210" t="s">
        <v>118</v>
      </c>
      <c r="C90" s="210"/>
      <c r="D90" s="975"/>
      <c r="E90" s="229">
        <v>14</v>
      </c>
      <c r="F90" s="229"/>
      <c r="G90" s="976">
        <v>14</v>
      </c>
      <c r="H90" s="976">
        <v>14</v>
      </c>
      <c r="I90" s="951"/>
    </row>
    <row r="91" spans="1:9" ht="13.5" thickBot="1">
      <c r="A91" s="1155" t="s">
        <v>585</v>
      </c>
      <c r="B91" s="1156"/>
      <c r="C91" s="1156"/>
      <c r="D91" s="1157"/>
      <c r="E91" s="933">
        <f>E92</f>
        <v>32</v>
      </c>
      <c r="F91" s="933">
        <f>F92</f>
        <v>0</v>
      </c>
      <c r="G91" s="933">
        <v>32</v>
      </c>
      <c r="H91" s="933">
        <v>32</v>
      </c>
      <c r="I91" s="934"/>
    </row>
    <row r="92" spans="1:9" ht="12.75">
      <c r="A92" s="947" t="s">
        <v>586</v>
      </c>
      <c r="B92" s="948"/>
      <c r="C92" s="948"/>
      <c r="D92" s="949"/>
      <c r="E92" s="950">
        <v>32</v>
      </c>
      <c r="F92" s="234">
        <f>SUM(F93:F98)</f>
        <v>0</v>
      </c>
      <c r="G92" s="842">
        <v>32</v>
      </c>
      <c r="H92" s="942">
        <f aca="true" t="shared" si="3" ref="H92:H98">G92</f>
        <v>32</v>
      </c>
      <c r="I92" s="951"/>
    </row>
    <row r="93" spans="1:9" ht="12.75">
      <c r="A93" s="945"/>
      <c r="B93" s="237" t="s">
        <v>104</v>
      </c>
      <c r="C93" s="237"/>
      <c r="D93" s="238"/>
      <c r="E93" s="923">
        <v>1</v>
      </c>
      <c r="F93" s="239"/>
      <c r="G93" s="838">
        <f aca="true" t="shared" si="4" ref="G93:G98">SUM(E93:F93)</f>
        <v>1</v>
      </c>
      <c r="H93" s="838">
        <f t="shared" si="3"/>
        <v>1</v>
      </c>
      <c r="I93" s="940"/>
    </row>
    <row r="94" spans="1:9" ht="12.75">
      <c r="A94" s="945"/>
      <c r="B94" s="237" t="s">
        <v>111</v>
      </c>
      <c r="C94" s="237"/>
      <c r="D94" s="238"/>
      <c r="E94" s="923">
        <v>1</v>
      </c>
      <c r="F94" s="239"/>
      <c r="G94" s="838">
        <f t="shared" si="4"/>
        <v>1</v>
      </c>
      <c r="H94" s="838">
        <f t="shared" si="3"/>
        <v>1</v>
      </c>
      <c r="I94" s="940"/>
    </row>
    <row r="95" spans="1:9" ht="12.75">
      <c r="A95" s="945"/>
      <c r="B95" s="237" t="s">
        <v>112</v>
      </c>
      <c r="C95" s="237"/>
      <c r="D95" s="238"/>
      <c r="E95" s="923">
        <v>7</v>
      </c>
      <c r="F95" s="239"/>
      <c r="G95" s="838">
        <f t="shared" si="4"/>
        <v>7</v>
      </c>
      <c r="H95" s="838">
        <f t="shared" si="3"/>
        <v>7</v>
      </c>
      <c r="I95" s="940"/>
    </row>
    <row r="96" spans="1:9" ht="12.75">
      <c r="A96" s="945"/>
      <c r="B96" s="237" t="s">
        <v>113</v>
      </c>
      <c r="C96" s="237"/>
      <c r="D96" s="238"/>
      <c r="E96" s="923">
        <v>4</v>
      </c>
      <c r="F96" s="239"/>
      <c r="G96" s="838">
        <f t="shared" si="4"/>
        <v>4</v>
      </c>
      <c r="H96" s="838">
        <f t="shared" si="3"/>
        <v>4</v>
      </c>
      <c r="I96" s="940"/>
    </row>
    <row r="97" spans="1:9" ht="12.75">
      <c r="A97" s="945"/>
      <c r="B97" s="237" t="s">
        <v>115</v>
      </c>
      <c r="C97" s="237"/>
      <c r="D97" s="238"/>
      <c r="E97" s="923">
        <v>18</v>
      </c>
      <c r="F97" s="239"/>
      <c r="G97" s="838">
        <v>18</v>
      </c>
      <c r="H97" s="838">
        <f t="shared" si="3"/>
        <v>18</v>
      </c>
      <c r="I97" s="940"/>
    </row>
    <row r="98" spans="1:9" ht="13.5" thickBot="1">
      <c r="A98" s="952"/>
      <c r="B98" s="953" t="s">
        <v>583</v>
      </c>
      <c r="C98" s="953"/>
      <c r="D98" s="954"/>
      <c r="E98" s="955">
        <v>1</v>
      </c>
      <c r="F98" s="956"/>
      <c r="G98" s="957">
        <f t="shared" si="4"/>
        <v>1</v>
      </c>
      <c r="H98" s="838">
        <f t="shared" si="3"/>
        <v>1</v>
      </c>
      <c r="I98" s="958"/>
    </row>
    <row r="99" spans="1:9" ht="13.5" thickBot="1">
      <c r="A99" s="1155" t="s">
        <v>587</v>
      </c>
      <c r="B99" s="1156"/>
      <c r="C99" s="1156"/>
      <c r="D99" s="1157"/>
      <c r="E99" s="959">
        <f>SUM(E104,E100)</f>
        <v>26</v>
      </c>
      <c r="F99" s="959">
        <f>SUM(F104,F100)</f>
        <v>1</v>
      </c>
      <c r="G99" s="959">
        <f>SUM(G104,G100)</f>
        <v>27</v>
      </c>
      <c r="H99" s="933">
        <f>G99</f>
        <v>27</v>
      </c>
      <c r="I99" s="960"/>
    </row>
    <row r="100" spans="1:9" ht="12.75">
      <c r="A100" s="947" t="s">
        <v>588</v>
      </c>
      <c r="B100" s="948"/>
      <c r="C100" s="948"/>
      <c r="D100" s="949"/>
      <c r="E100" s="961">
        <f>SUM(E101:E103)</f>
        <v>9</v>
      </c>
      <c r="F100" s="961">
        <f>SUM(F101:F103)</f>
        <v>0</v>
      </c>
      <c r="G100" s="962">
        <f>SUM(E100:F100)</f>
        <v>9</v>
      </c>
      <c r="H100" s="838">
        <f aca="true" t="shared" si="5" ref="H100:H110">G100</f>
        <v>9</v>
      </c>
      <c r="I100" s="951"/>
    </row>
    <row r="101" spans="1:9" ht="12.75">
      <c r="A101" s="945"/>
      <c r="B101" s="237" t="s">
        <v>104</v>
      </c>
      <c r="C101" s="237"/>
      <c r="D101" s="238"/>
      <c r="E101" s="923">
        <v>1</v>
      </c>
      <c r="F101" s="239"/>
      <c r="G101" s="249">
        <f aca="true" t="shared" si="6" ref="G101:G108">SUM(E101:F101)</f>
        <v>1</v>
      </c>
      <c r="H101" s="838">
        <f t="shared" si="5"/>
        <v>1</v>
      </c>
      <c r="I101" s="940"/>
    </row>
    <row r="102" spans="1:9" ht="12.75">
      <c r="A102" s="945"/>
      <c r="B102" s="237" t="s">
        <v>112</v>
      </c>
      <c r="C102" s="237"/>
      <c r="D102" s="238"/>
      <c r="E102" s="923">
        <v>5</v>
      </c>
      <c r="F102" s="239"/>
      <c r="G102" s="249">
        <f t="shared" si="6"/>
        <v>5</v>
      </c>
      <c r="H102" s="838">
        <f t="shared" si="5"/>
        <v>5</v>
      </c>
      <c r="I102" s="940"/>
    </row>
    <row r="103" spans="1:9" ht="12.75">
      <c r="A103" s="945"/>
      <c r="B103" s="237" t="s">
        <v>113</v>
      </c>
      <c r="C103" s="237"/>
      <c r="D103" s="238"/>
      <c r="E103" s="923">
        <v>3</v>
      </c>
      <c r="F103" s="239"/>
      <c r="G103" s="249">
        <f t="shared" si="6"/>
        <v>3</v>
      </c>
      <c r="H103" s="838">
        <f t="shared" si="5"/>
        <v>3</v>
      </c>
      <c r="I103" s="940"/>
    </row>
    <row r="104" spans="1:9" ht="12.75">
      <c r="A104" s="963" t="s">
        <v>589</v>
      </c>
      <c r="B104" s="237"/>
      <c r="C104" s="237"/>
      <c r="D104" s="238"/>
      <c r="E104" s="924">
        <f>SUM(E105:E108)</f>
        <v>17</v>
      </c>
      <c r="F104" s="924">
        <f>SUM(F105:F108)</f>
        <v>1</v>
      </c>
      <c r="G104" s="244">
        <f>SUM(G105:G108)</f>
        <v>18</v>
      </c>
      <c r="H104" s="942">
        <f t="shared" si="5"/>
        <v>18</v>
      </c>
      <c r="I104" s="940"/>
    </row>
    <row r="105" spans="1:9" ht="12.75">
      <c r="A105" s="945"/>
      <c r="B105" s="237" t="s">
        <v>104</v>
      </c>
      <c r="C105" s="237"/>
      <c r="D105" s="238"/>
      <c r="E105" s="923">
        <v>1</v>
      </c>
      <c r="F105" s="239"/>
      <c r="G105" s="249">
        <f t="shared" si="6"/>
        <v>1</v>
      </c>
      <c r="H105" s="838">
        <f t="shared" si="5"/>
        <v>1</v>
      </c>
      <c r="I105" s="940"/>
    </row>
    <row r="106" spans="1:9" ht="12.75">
      <c r="A106" s="945"/>
      <c r="B106" s="237" t="s">
        <v>115</v>
      </c>
      <c r="C106" s="237"/>
      <c r="D106" s="238"/>
      <c r="E106" s="923">
        <v>12</v>
      </c>
      <c r="F106" s="239"/>
      <c r="G106" s="249">
        <f t="shared" si="6"/>
        <v>12</v>
      </c>
      <c r="H106" s="838">
        <f t="shared" si="5"/>
        <v>12</v>
      </c>
      <c r="I106" s="940"/>
    </row>
    <row r="107" spans="1:9" ht="12.75">
      <c r="A107" s="945"/>
      <c r="B107" s="237" t="s">
        <v>583</v>
      </c>
      <c r="C107" s="237"/>
      <c r="D107" s="238"/>
      <c r="E107" s="923">
        <v>1</v>
      </c>
      <c r="F107" s="239"/>
      <c r="G107" s="249">
        <f t="shared" si="6"/>
        <v>1</v>
      </c>
      <c r="H107" s="838">
        <f t="shared" si="5"/>
        <v>1</v>
      </c>
      <c r="I107" s="940"/>
    </row>
    <row r="108" spans="1:9" ht="13.5" thickBot="1">
      <c r="A108" s="952"/>
      <c r="B108" s="953" t="s">
        <v>584</v>
      </c>
      <c r="C108" s="953"/>
      <c r="D108" s="954"/>
      <c r="E108" s="955">
        <v>3</v>
      </c>
      <c r="F108" s="956">
        <v>1</v>
      </c>
      <c r="G108" s="964">
        <f t="shared" si="6"/>
        <v>4</v>
      </c>
      <c r="H108" s="838">
        <f t="shared" si="5"/>
        <v>4</v>
      </c>
      <c r="I108" s="958"/>
    </row>
    <row r="109" spans="1:9" ht="13.5" thickBot="1">
      <c r="A109" s="1167" t="s">
        <v>590</v>
      </c>
      <c r="B109" s="1168"/>
      <c r="C109" s="1168"/>
      <c r="D109" s="1169"/>
      <c r="E109" s="965">
        <v>252</v>
      </c>
      <c r="F109" s="965">
        <f>SUM(F54,F91,F99)</f>
        <v>9</v>
      </c>
      <c r="G109" s="965">
        <v>261</v>
      </c>
      <c r="H109" s="966">
        <f>G109</f>
        <v>261</v>
      </c>
      <c r="I109" s="1023">
        <v>4</v>
      </c>
    </row>
    <row r="110" spans="1:9" ht="13.5" thickBot="1">
      <c r="A110" s="1158" t="s">
        <v>591</v>
      </c>
      <c r="B110" s="1159"/>
      <c r="C110" s="1159"/>
      <c r="D110" s="1160"/>
      <c r="E110" s="931">
        <v>362</v>
      </c>
      <c r="F110" s="931">
        <f>SUM(F109,F42)</f>
        <v>16</v>
      </c>
      <c r="G110" s="931">
        <v>378</v>
      </c>
      <c r="H110" s="967">
        <f t="shared" si="5"/>
        <v>378</v>
      </c>
      <c r="I110" s="968">
        <v>4</v>
      </c>
    </row>
    <row r="112" ht="12.75">
      <c r="A112" s="434"/>
    </row>
  </sheetData>
  <sheetProtection/>
  <mergeCells count="17">
    <mergeCell ref="A54:D54"/>
    <mergeCell ref="A99:D99"/>
    <mergeCell ref="A110:D110"/>
    <mergeCell ref="A55:D55"/>
    <mergeCell ref="A66:D66"/>
    <mergeCell ref="A70:D70"/>
    <mergeCell ref="A91:D91"/>
    <mergeCell ref="A109:D109"/>
    <mergeCell ref="A50:I50"/>
    <mergeCell ref="E51:H51"/>
    <mergeCell ref="A52:D52"/>
    <mergeCell ref="G6:I6"/>
    <mergeCell ref="A8:I8"/>
    <mergeCell ref="E9:H9"/>
    <mergeCell ref="A10:D10"/>
    <mergeCell ref="C31:D31"/>
    <mergeCell ref="G48:I48"/>
  </mergeCells>
  <printOptions/>
  <pageMargins left="0.5905511811023623" right="0" top="0.5905511811023623" bottom="0.984251968503937" header="0.5118110236220472" footer="0.5118110236220472"/>
  <pageSetup horizontalDpi="600" verticalDpi="600" orientation="portrait" paperSize="9" r:id="rId1"/>
  <headerFooter alignWithMargins="0">
    <oddFooter>&amp;R
</oddFooter>
  </headerFooter>
  <rowBreaks count="1" manualBreakCount="1">
    <brk id="46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B1:G50"/>
  <sheetViews>
    <sheetView zoomScalePageLayoutView="0" workbookViewId="0" topLeftCell="A11">
      <selection activeCell="I23" sqref="I23"/>
    </sheetView>
  </sheetViews>
  <sheetFormatPr defaultColWidth="9.140625" defaultRowHeight="12.75"/>
  <cols>
    <col min="1" max="1" width="3.421875" style="0" customWidth="1"/>
    <col min="2" max="2" width="3.28125" style="0" customWidth="1"/>
    <col min="3" max="3" width="41.8515625" style="0" customWidth="1"/>
    <col min="4" max="4" width="9.57421875" style="0" customWidth="1"/>
  </cols>
  <sheetData>
    <row r="1" spans="2:6" ht="12.75">
      <c r="B1" s="1170" t="s">
        <v>306</v>
      </c>
      <c r="C1" s="1170"/>
      <c r="D1" s="1170"/>
      <c r="E1" s="1173" t="s">
        <v>323</v>
      </c>
      <c r="F1" s="1173"/>
    </row>
    <row r="2" spans="2:6" ht="12.75">
      <c r="B2" s="498"/>
      <c r="C2" s="498"/>
      <c r="D2" s="498"/>
      <c r="E2" s="499"/>
      <c r="F2" s="499"/>
    </row>
    <row r="3" spans="2:6" ht="15">
      <c r="B3" s="328"/>
      <c r="C3" s="1171" t="s">
        <v>625</v>
      </c>
      <c r="D3" s="1171"/>
      <c r="E3" s="1171"/>
      <c r="F3" s="1171"/>
    </row>
    <row r="4" ht="12.75">
      <c r="B4" s="328"/>
    </row>
    <row r="5" spans="2:6" ht="15">
      <c r="B5" s="1174" t="s">
        <v>324</v>
      </c>
      <c r="C5" s="1174"/>
      <c r="D5" s="1174"/>
      <c r="E5" s="500"/>
      <c r="F5" s="500"/>
    </row>
    <row r="6" spans="2:6" ht="12.75">
      <c r="B6" s="498"/>
      <c r="C6" s="498"/>
      <c r="D6" s="498"/>
      <c r="E6" s="500"/>
      <c r="F6" s="500"/>
    </row>
    <row r="7" spans="2:6" ht="12.75">
      <c r="B7" s="498"/>
      <c r="C7" s="498"/>
      <c r="D7" s="500"/>
      <c r="E7" s="500"/>
      <c r="F7" s="500"/>
    </row>
    <row r="8" spans="2:4" ht="12.75">
      <c r="B8" s="1170" t="s">
        <v>325</v>
      </c>
      <c r="C8" s="1170"/>
      <c r="D8" s="1170"/>
    </row>
    <row r="9" spans="2:4" ht="12.75">
      <c r="B9" s="498"/>
      <c r="C9" s="498"/>
      <c r="D9" s="498"/>
    </row>
    <row r="10" spans="2:7" ht="15">
      <c r="B10" s="501"/>
      <c r="C10" s="502"/>
      <c r="D10" s="502"/>
      <c r="E10" s="1171" t="s">
        <v>637</v>
      </c>
      <c r="F10" s="1171"/>
      <c r="G10" s="1171"/>
    </row>
    <row r="11" spans="2:7" ht="15">
      <c r="B11" s="501"/>
      <c r="C11" s="502"/>
      <c r="D11" s="502"/>
      <c r="E11" s="1171" t="s">
        <v>240</v>
      </c>
      <c r="F11" s="1171"/>
      <c r="G11" s="1171"/>
    </row>
    <row r="12" spans="2:7" ht="14.25">
      <c r="B12" s="501"/>
      <c r="C12" s="502"/>
      <c r="D12" s="502"/>
      <c r="E12" s="502"/>
      <c r="F12" s="502"/>
      <c r="G12" s="502"/>
    </row>
    <row r="13" spans="2:7" ht="14.25">
      <c r="B13" s="501"/>
      <c r="C13" s="502" t="s">
        <v>124</v>
      </c>
      <c r="D13" s="502"/>
      <c r="E13" s="502"/>
      <c r="F13" s="502"/>
      <c r="G13" s="502"/>
    </row>
    <row r="14" spans="2:7" ht="14.25">
      <c r="B14" s="501"/>
      <c r="C14" s="502" t="s">
        <v>326</v>
      </c>
      <c r="D14" s="502"/>
      <c r="E14" s="792">
        <v>180000</v>
      </c>
      <c r="F14" s="792"/>
      <c r="G14" s="792"/>
    </row>
    <row r="15" spans="2:7" ht="14.25">
      <c r="B15" s="501"/>
      <c r="C15" s="502" t="s">
        <v>327</v>
      </c>
      <c r="D15" s="502"/>
      <c r="E15" s="792">
        <v>1500</v>
      </c>
      <c r="F15" s="792"/>
      <c r="G15" s="792"/>
    </row>
    <row r="16" spans="2:7" ht="15">
      <c r="B16" s="501"/>
      <c r="C16" s="502" t="s">
        <v>328</v>
      </c>
      <c r="D16" s="503" t="s">
        <v>93</v>
      </c>
      <c r="E16" s="792">
        <v>34000</v>
      </c>
      <c r="F16" s="792"/>
      <c r="G16" s="792"/>
    </row>
    <row r="17" spans="2:7" ht="15">
      <c r="B17" s="501"/>
      <c r="C17" s="502"/>
      <c r="D17" s="503"/>
      <c r="E17" s="792"/>
      <c r="F17" s="793">
        <f>SUM(E13:E16)</f>
        <v>215500</v>
      </c>
      <c r="G17" s="792"/>
    </row>
    <row r="18" spans="2:7" ht="14.25">
      <c r="B18" s="501"/>
      <c r="C18" s="502" t="s">
        <v>329</v>
      </c>
      <c r="D18" s="502"/>
      <c r="E18" s="792"/>
      <c r="F18" s="792">
        <v>3000</v>
      </c>
      <c r="G18" s="792"/>
    </row>
    <row r="19" spans="2:7" ht="14.25">
      <c r="B19" s="501"/>
      <c r="C19" s="502" t="s">
        <v>330</v>
      </c>
      <c r="D19" s="502"/>
      <c r="E19" s="792"/>
      <c r="F19" s="792">
        <v>83950</v>
      </c>
      <c r="G19" s="792"/>
    </row>
    <row r="20" spans="2:7" ht="15">
      <c r="B20" s="501"/>
      <c r="C20" s="502" t="s">
        <v>331</v>
      </c>
      <c r="D20" s="502"/>
      <c r="E20" s="792"/>
      <c r="F20" s="794"/>
      <c r="G20" s="792"/>
    </row>
    <row r="21" spans="2:7" ht="14.25">
      <c r="B21" s="501"/>
      <c r="C21" s="502" t="s">
        <v>332</v>
      </c>
      <c r="D21" s="502"/>
      <c r="E21" s="792"/>
      <c r="F21" s="792">
        <v>500</v>
      </c>
      <c r="G21" s="792"/>
    </row>
    <row r="22" spans="2:7" ht="14.25">
      <c r="B22" s="501"/>
      <c r="C22" s="502" t="s">
        <v>647</v>
      </c>
      <c r="D22" s="502"/>
      <c r="E22" s="792"/>
      <c r="F22" s="792">
        <v>24540</v>
      </c>
      <c r="G22" s="792"/>
    </row>
    <row r="23" spans="2:7" ht="14.25">
      <c r="B23" s="501"/>
      <c r="C23" s="502"/>
      <c r="D23" s="502"/>
      <c r="E23" s="792"/>
      <c r="F23" s="792"/>
      <c r="G23" s="792"/>
    </row>
    <row r="24" spans="2:7" ht="15">
      <c r="B24" s="504" t="s">
        <v>333</v>
      </c>
      <c r="C24" s="502"/>
      <c r="D24" s="504"/>
      <c r="E24" s="792"/>
      <c r="F24" s="793">
        <f>SUM(F17:F22)</f>
        <v>327490</v>
      </c>
      <c r="G24" s="792"/>
    </row>
    <row r="25" spans="2:7" ht="15">
      <c r="B25" s="1172" t="s">
        <v>334</v>
      </c>
      <c r="C25" s="1172"/>
      <c r="D25" s="1172"/>
      <c r="E25" s="1172"/>
      <c r="F25" s="505"/>
      <c r="G25" s="794">
        <v>12000</v>
      </c>
    </row>
    <row r="26" spans="2:7" ht="15">
      <c r="B26" s="1175" t="s">
        <v>335</v>
      </c>
      <c r="C26" s="1175"/>
      <c r="D26" s="502"/>
      <c r="E26" s="502"/>
      <c r="F26" s="502"/>
      <c r="G26" s="792"/>
    </row>
    <row r="27" spans="2:7" ht="15">
      <c r="B27" s="1175" t="s">
        <v>336</v>
      </c>
      <c r="C27" s="1175"/>
      <c r="D27" s="502"/>
      <c r="E27" s="502"/>
      <c r="F27" s="502"/>
      <c r="G27" s="792"/>
    </row>
    <row r="28" spans="2:7" ht="16.5" customHeight="1">
      <c r="B28" s="501"/>
      <c r="C28" s="506" t="s">
        <v>337</v>
      </c>
      <c r="D28" s="502"/>
      <c r="E28" s="502"/>
      <c r="F28" s="502"/>
      <c r="G28" s="794">
        <f>SUM(E29:E35)</f>
        <v>22803</v>
      </c>
    </row>
    <row r="29" spans="2:7" ht="14.25" hidden="1">
      <c r="B29" s="501"/>
      <c r="C29" s="507"/>
      <c r="D29" s="502"/>
      <c r="E29" s="792"/>
      <c r="F29" s="792"/>
      <c r="G29" s="792"/>
    </row>
    <row r="30" spans="2:7" ht="14.25" hidden="1">
      <c r="B30" s="501"/>
      <c r="C30" s="502"/>
      <c r="D30" s="502"/>
      <c r="E30" s="792"/>
      <c r="F30" s="792"/>
      <c r="G30" s="792"/>
    </row>
    <row r="31" spans="2:7" ht="14.25">
      <c r="B31" s="501"/>
      <c r="C31" s="502" t="s">
        <v>338</v>
      </c>
      <c r="D31" s="502"/>
      <c r="E31" s="792">
        <f>'3.sz.felhalm.kiad.'!D38</f>
        <v>315</v>
      </c>
      <c r="F31" s="792"/>
      <c r="G31" s="792"/>
    </row>
    <row r="32" spans="2:7" ht="14.25">
      <c r="B32" s="501"/>
      <c r="C32" s="502" t="s">
        <v>559</v>
      </c>
      <c r="D32" s="502"/>
      <c r="E32" s="792">
        <f>'3.sz.felhalm.kiad.'!D41</f>
        <v>1259</v>
      </c>
      <c r="F32" s="792"/>
      <c r="G32" s="792"/>
    </row>
    <row r="33" spans="2:7" ht="14.25" hidden="1">
      <c r="B33" s="501"/>
      <c r="C33" s="502"/>
      <c r="D33" s="502"/>
      <c r="E33" s="792"/>
      <c r="F33" s="792"/>
      <c r="G33" s="792"/>
    </row>
    <row r="34" spans="2:7" ht="15">
      <c r="B34" s="501"/>
      <c r="C34" s="508" t="s">
        <v>339</v>
      </c>
      <c r="D34" s="504"/>
      <c r="E34" s="795">
        <f>'3.sz.felhalm.kiad.'!D39</f>
        <v>17895</v>
      </c>
      <c r="F34" s="792"/>
      <c r="G34" s="792"/>
    </row>
    <row r="35" spans="2:7" ht="15">
      <c r="B35" s="501"/>
      <c r="C35" s="508" t="s">
        <v>340</v>
      </c>
      <c r="D35" s="504"/>
      <c r="E35" s="795">
        <f>'3.sz.felhalm.kiad.'!D40</f>
        <v>3334</v>
      </c>
      <c r="F35" s="792"/>
      <c r="G35" s="792"/>
    </row>
    <row r="36" spans="2:7" ht="15">
      <c r="B36" s="501"/>
      <c r="C36" s="509" t="s">
        <v>341</v>
      </c>
      <c r="D36" s="502"/>
      <c r="E36" s="792"/>
      <c r="F36" s="792"/>
      <c r="G36" s="794">
        <v>26591</v>
      </c>
    </row>
    <row r="37" spans="2:7" ht="15">
      <c r="B37" s="505" t="s">
        <v>342</v>
      </c>
      <c r="C37" s="502"/>
      <c r="D37" s="502"/>
      <c r="E37" s="792"/>
      <c r="F37" s="792"/>
      <c r="G37" s="793">
        <f>SUM(G28+G36)</f>
        <v>49394</v>
      </c>
    </row>
    <row r="38" spans="2:7" ht="14.25">
      <c r="B38" s="501"/>
      <c r="C38" s="502"/>
      <c r="D38" s="502"/>
      <c r="E38" s="792"/>
      <c r="F38" s="792"/>
      <c r="G38" s="792"/>
    </row>
    <row r="39" spans="2:7" ht="15.75">
      <c r="B39" s="510" t="s">
        <v>343</v>
      </c>
      <c r="C39" s="502"/>
      <c r="D39" s="504"/>
      <c r="E39" s="793"/>
      <c r="F39" s="793"/>
      <c r="G39" s="792"/>
    </row>
    <row r="40" spans="2:7" ht="15">
      <c r="B40" s="508" t="s">
        <v>638</v>
      </c>
      <c r="C40" s="502"/>
      <c r="D40" s="504"/>
      <c r="E40" s="793"/>
      <c r="F40" s="792"/>
      <c r="G40" s="793">
        <f>SUM((F24-G37)*70%+G25)</f>
        <v>206667.19999999998</v>
      </c>
    </row>
    <row r="41" spans="2:7" ht="12.75">
      <c r="B41" s="328"/>
      <c r="E41" s="685"/>
      <c r="F41" s="685"/>
      <c r="G41" s="685"/>
    </row>
    <row r="42" spans="2:7" ht="15.75">
      <c r="B42" s="1176"/>
      <c r="C42" s="1176"/>
      <c r="D42" s="510"/>
      <c r="E42" s="796"/>
      <c r="F42" s="796"/>
      <c r="G42" s="797"/>
    </row>
    <row r="43" spans="2:7" ht="15.75">
      <c r="B43" s="1176"/>
      <c r="C43" s="1176"/>
      <c r="D43" s="510"/>
      <c r="E43" s="797"/>
      <c r="F43" s="796"/>
      <c r="G43" s="796"/>
    </row>
    <row r="44" spans="5:7" ht="12.75">
      <c r="E44" s="685"/>
      <c r="F44" s="685"/>
      <c r="G44" s="685"/>
    </row>
    <row r="45" spans="5:7" ht="12.75">
      <c r="E45" s="685"/>
      <c r="F45" s="685"/>
      <c r="G45" s="685"/>
    </row>
    <row r="46" spans="5:7" ht="12.75">
      <c r="E46" s="685"/>
      <c r="F46" s="685"/>
      <c r="G46" s="685"/>
    </row>
    <row r="47" spans="5:7" ht="12.75">
      <c r="E47" s="685"/>
      <c r="F47" s="685"/>
      <c r="G47" s="685"/>
    </row>
    <row r="48" spans="2:7" ht="15">
      <c r="B48" s="505"/>
      <c r="C48" s="78"/>
      <c r="D48" s="78"/>
      <c r="E48" s="798"/>
      <c r="F48" s="798"/>
      <c r="G48" s="794"/>
    </row>
    <row r="49" spans="2:7" ht="12.75">
      <c r="B49" s="328"/>
      <c r="E49" s="685"/>
      <c r="F49" s="685"/>
      <c r="G49" s="685"/>
    </row>
    <row r="50" spans="2:7" ht="15.75">
      <c r="B50" s="511"/>
      <c r="C50" s="78"/>
      <c r="D50" s="78"/>
      <c r="E50" s="798"/>
      <c r="F50" s="798"/>
      <c r="G50" s="794"/>
    </row>
  </sheetData>
  <sheetProtection/>
  <mergeCells count="12">
    <mergeCell ref="B26:C26"/>
    <mergeCell ref="B27:C27"/>
    <mergeCell ref="B42:C42"/>
    <mergeCell ref="B43:C43"/>
    <mergeCell ref="B1:D1"/>
    <mergeCell ref="E1:F1"/>
    <mergeCell ref="C3:F3"/>
    <mergeCell ref="B5:D5"/>
    <mergeCell ref="B8:D8"/>
    <mergeCell ref="E10:G10"/>
    <mergeCell ref="E11:G11"/>
    <mergeCell ref="B25:E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3.140625" style="328" customWidth="1"/>
    <col min="2" max="2" width="34.28125" style="0" customWidth="1"/>
    <col min="3" max="3" width="8.00390625" style="0" customWidth="1"/>
    <col min="4" max="4" width="7.00390625" style="0" customWidth="1"/>
    <col min="5" max="6" width="7.28125" style="0" customWidth="1"/>
    <col min="7" max="7" width="8.57421875" style="0" bestFit="1" customWidth="1"/>
    <col min="8" max="8" width="9.421875" style="0" bestFit="1" customWidth="1"/>
    <col min="9" max="11" width="7.57421875" style="0" bestFit="1" customWidth="1"/>
    <col min="12" max="12" width="0.9921875" style="0" customWidth="1"/>
    <col min="13" max="13" width="1.7109375" style="0" customWidth="1"/>
    <col min="14" max="14" width="14.8515625" style="0" customWidth="1"/>
    <col min="15" max="15" width="1.7109375" style="0" customWidth="1"/>
    <col min="16" max="16" width="13.140625" style="0" customWidth="1"/>
  </cols>
  <sheetData>
    <row r="1" spans="2:14" ht="12.75">
      <c r="B1" s="78" t="s">
        <v>67</v>
      </c>
      <c r="N1" t="s">
        <v>677</v>
      </c>
    </row>
    <row r="2" ht="12.75">
      <c r="B2" s="78"/>
    </row>
    <row r="3" spans="2:14" ht="15.75">
      <c r="B3" s="1179" t="s">
        <v>379</v>
      </c>
      <c r="C3" s="1179"/>
      <c r="D3" s="1179"/>
      <c r="E3" s="1179"/>
      <c r="F3" s="1179"/>
      <c r="G3" s="1179"/>
      <c r="H3" s="1179"/>
      <c r="I3" s="1179"/>
      <c r="J3" s="1179"/>
      <c r="K3" s="1179"/>
      <c r="L3" s="1179"/>
      <c r="M3" s="1179"/>
      <c r="N3" s="1179"/>
    </row>
    <row r="4" ht="13.5" thickBot="1">
      <c r="L4" t="s">
        <v>380</v>
      </c>
    </row>
    <row r="5" spans="1:14" ht="13.5" thickBot="1">
      <c r="A5" s="1177"/>
      <c r="B5" s="1180" t="s">
        <v>385</v>
      </c>
      <c r="C5" s="1182" t="s">
        <v>386</v>
      </c>
      <c r="D5" s="1182" t="s">
        <v>387</v>
      </c>
      <c r="E5" s="1184"/>
      <c r="F5" s="1184"/>
      <c r="G5" s="1184"/>
      <c r="H5" s="1184"/>
      <c r="I5" s="1184"/>
      <c r="J5" s="1184"/>
      <c r="K5" s="1184"/>
      <c r="L5" s="1185"/>
      <c r="M5" s="554"/>
      <c r="N5" s="1186" t="s">
        <v>383</v>
      </c>
    </row>
    <row r="6" spans="1:14" ht="26.25" thickBot="1">
      <c r="A6" s="1178"/>
      <c r="B6" s="1181"/>
      <c r="C6" s="1183"/>
      <c r="D6" s="1183"/>
      <c r="E6" s="555">
        <v>2010</v>
      </c>
      <c r="F6" s="555">
        <v>2011</v>
      </c>
      <c r="G6" s="555">
        <v>2012</v>
      </c>
      <c r="H6" s="555">
        <v>2013</v>
      </c>
      <c r="I6" s="555">
        <v>2014</v>
      </c>
      <c r="J6" s="555">
        <v>2015</v>
      </c>
      <c r="K6" s="556" t="s">
        <v>389</v>
      </c>
      <c r="L6" s="1188"/>
      <c r="M6" s="1189"/>
      <c r="N6" s="1187"/>
    </row>
    <row r="7" spans="1:14" ht="13.5" thickBot="1">
      <c r="A7" s="548">
        <v>1</v>
      </c>
      <c r="B7" s="557">
        <v>2</v>
      </c>
      <c r="C7" s="558">
        <v>3</v>
      </c>
      <c r="D7" s="558">
        <v>4</v>
      </c>
      <c r="E7" s="558">
        <v>6</v>
      </c>
      <c r="F7" s="558">
        <v>7</v>
      </c>
      <c r="G7" s="558">
        <v>8</v>
      </c>
      <c r="H7" s="558">
        <v>9</v>
      </c>
      <c r="I7" s="558">
        <v>10</v>
      </c>
      <c r="J7" s="558">
        <v>11</v>
      </c>
      <c r="K7" s="274">
        <v>12</v>
      </c>
      <c r="L7" s="1190"/>
      <c r="M7" s="1191"/>
      <c r="N7" s="559" t="s">
        <v>525</v>
      </c>
    </row>
    <row r="8" spans="1:14" ht="13.5" thickBot="1">
      <c r="A8" s="560" t="s">
        <v>395</v>
      </c>
      <c r="B8" s="561" t="s">
        <v>364</v>
      </c>
      <c r="C8" s="549"/>
      <c r="D8" s="549"/>
      <c r="E8" s="717">
        <f>SUM(E9:E19)</f>
        <v>22803</v>
      </c>
      <c r="F8" s="717">
        <f aca="true" t="shared" si="0" ref="F8:K8">SUM(F9:F19)</f>
        <v>34661</v>
      </c>
      <c r="G8" s="717">
        <f t="shared" si="0"/>
        <v>34797</v>
      </c>
      <c r="H8" s="717">
        <f t="shared" si="0"/>
        <v>34094</v>
      </c>
      <c r="I8" s="717">
        <f t="shared" si="0"/>
        <v>33279</v>
      </c>
      <c r="J8" s="717">
        <f t="shared" si="0"/>
        <v>33279</v>
      </c>
      <c r="K8" s="717">
        <f t="shared" si="0"/>
        <v>376812</v>
      </c>
      <c r="L8" s="1190"/>
      <c r="M8" s="1191"/>
      <c r="N8" s="1050">
        <f aca="true" t="shared" si="1" ref="N8:N14">SUM(E8:L8)</f>
        <v>569725</v>
      </c>
    </row>
    <row r="9" spans="1:14" ht="12.75">
      <c r="A9" s="563" t="s">
        <v>399</v>
      </c>
      <c r="B9" s="516" t="s">
        <v>390</v>
      </c>
      <c r="C9" s="553" t="s">
        <v>391</v>
      </c>
      <c r="D9" s="553" t="s">
        <v>381</v>
      </c>
      <c r="E9" s="719"/>
      <c r="F9" s="719"/>
      <c r="G9" s="719"/>
      <c r="H9" s="719"/>
      <c r="I9" s="719"/>
      <c r="J9" s="719"/>
      <c r="K9" s="720"/>
      <c r="L9" s="1190"/>
      <c r="M9" s="1191"/>
      <c r="N9" s="721">
        <f t="shared" si="1"/>
        <v>0</v>
      </c>
    </row>
    <row r="10" spans="1:14" ht="12.75">
      <c r="A10" s="564" t="s">
        <v>402</v>
      </c>
      <c r="B10" s="323" t="s">
        <v>392</v>
      </c>
      <c r="C10" s="722" t="s">
        <v>393</v>
      </c>
      <c r="D10" s="551" t="s">
        <v>381</v>
      </c>
      <c r="E10" s="718"/>
      <c r="F10" s="718"/>
      <c r="G10" s="718"/>
      <c r="H10" s="718"/>
      <c r="I10" s="718"/>
      <c r="J10" s="718"/>
      <c r="K10" s="723"/>
      <c r="L10" s="1190"/>
      <c r="M10" s="1191"/>
      <c r="N10" s="724">
        <f t="shared" si="1"/>
        <v>0</v>
      </c>
    </row>
    <row r="11" spans="1:14" ht="12.75">
      <c r="A11" s="552" t="s">
        <v>404</v>
      </c>
      <c r="B11" s="323" t="s">
        <v>394</v>
      </c>
      <c r="C11" s="722" t="s">
        <v>393</v>
      </c>
      <c r="D11" s="551" t="s">
        <v>382</v>
      </c>
      <c r="E11" s="718">
        <v>315</v>
      </c>
      <c r="F11" s="718"/>
      <c r="G11" s="718"/>
      <c r="H11" s="718"/>
      <c r="I11" s="723"/>
      <c r="J11" s="718"/>
      <c r="K11" s="723"/>
      <c r="L11" s="1190"/>
      <c r="M11" s="1191"/>
      <c r="N11" s="724">
        <f t="shared" si="1"/>
        <v>315</v>
      </c>
    </row>
    <row r="12" spans="1:16" ht="12.75">
      <c r="A12" s="565" t="s">
        <v>292</v>
      </c>
      <c r="B12" s="550" t="s">
        <v>396</v>
      </c>
      <c r="C12" s="722" t="s">
        <v>397</v>
      </c>
      <c r="D12" s="551" t="s">
        <v>398</v>
      </c>
      <c r="E12" s="718">
        <v>17895</v>
      </c>
      <c r="F12" s="718">
        <v>17895</v>
      </c>
      <c r="G12" s="718">
        <v>17895</v>
      </c>
      <c r="H12" s="718">
        <v>17895</v>
      </c>
      <c r="I12" s="723">
        <v>17895</v>
      </c>
      <c r="J12" s="718">
        <v>17895</v>
      </c>
      <c r="K12" s="723">
        <v>161055</v>
      </c>
      <c r="L12" s="1190"/>
      <c r="M12" s="1191"/>
      <c r="N12" s="725">
        <f t="shared" si="1"/>
        <v>268425</v>
      </c>
      <c r="P12" s="78"/>
    </row>
    <row r="13" spans="1:16" ht="12.75">
      <c r="A13" s="565" t="s">
        <v>407</v>
      </c>
      <c r="B13" s="316" t="s">
        <v>400</v>
      </c>
      <c r="C13" s="726" t="s">
        <v>384</v>
      </c>
      <c r="D13" s="408" t="s">
        <v>401</v>
      </c>
      <c r="E13" s="727">
        <v>3334</v>
      </c>
      <c r="F13" s="727">
        <v>3334</v>
      </c>
      <c r="G13" s="727">
        <v>3334</v>
      </c>
      <c r="H13" s="727">
        <v>3334</v>
      </c>
      <c r="I13" s="727">
        <v>3334</v>
      </c>
      <c r="J13" s="727">
        <v>3334</v>
      </c>
      <c r="K13" s="728">
        <v>35007</v>
      </c>
      <c r="L13" s="1190"/>
      <c r="M13" s="1191"/>
      <c r="N13" s="725">
        <f t="shared" si="1"/>
        <v>55011</v>
      </c>
      <c r="P13" s="78"/>
    </row>
    <row r="14" spans="1:14" ht="12.75">
      <c r="A14" s="1051" t="s">
        <v>409</v>
      </c>
      <c r="B14" s="323" t="s">
        <v>394</v>
      </c>
      <c r="C14" s="408" t="s">
        <v>272</v>
      </c>
      <c r="D14" s="328" t="s">
        <v>388</v>
      </c>
      <c r="E14" s="729">
        <v>1259</v>
      </c>
      <c r="F14" s="729">
        <v>1382</v>
      </c>
      <c r="G14">
        <v>1518</v>
      </c>
      <c r="H14">
        <v>815</v>
      </c>
      <c r="L14" s="1190"/>
      <c r="M14" s="1191"/>
      <c r="N14" s="730">
        <f t="shared" si="1"/>
        <v>4974</v>
      </c>
    </row>
    <row r="15" spans="1:14" ht="12.75">
      <c r="A15" s="408" t="s">
        <v>411</v>
      </c>
      <c r="B15" s="316" t="s">
        <v>678</v>
      </c>
      <c r="C15" s="408">
        <v>2010</v>
      </c>
      <c r="D15" s="408">
        <v>2030</v>
      </c>
      <c r="E15" s="727">
        <v>0</v>
      </c>
      <c r="F15" s="727">
        <v>5000</v>
      </c>
      <c r="G15" s="727">
        <v>5000</v>
      </c>
      <c r="H15" s="727">
        <v>5000</v>
      </c>
      <c r="I15" s="727">
        <v>5000</v>
      </c>
      <c r="J15" s="727">
        <v>5000</v>
      </c>
      <c r="K15" s="727">
        <v>75000</v>
      </c>
      <c r="L15" s="1192"/>
      <c r="M15" s="1192"/>
      <c r="N15" s="727">
        <v>100000</v>
      </c>
    </row>
    <row r="16" spans="1:14" ht="12.75">
      <c r="A16" s="564" t="s">
        <v>412</v>
      </c>
      <c r="B16" s="323" t="s">
        <v>679</v>
      </c>
      <c r="C16" s="408">
        <v>2010</v>
      </c>
      <c r="D16" s="408">
        <v>2030</v>
      </c>
      <c r="E16" s="718">
        <v>0</v>
      </c>
      <c r="F16" s="718"/>
      <c r="G16" s="718"/>
      <c r="H16" s="718"/>
      <c r="I16" s="718"/>
      <c r="J16" s="718"/>
      <c r="K16" s="723"/>
      <c r="L16" s="1190"/>
      <c r="M16" s="1191"/>
      <c r="N16" s="724">
        <f>SUM(E16:L16)</f>
        <v>0</v>
      </c>
    </row>
    <row r="17" spans="1:14" ht="12.75">
      <c r="A17" s="552" t="s">
        <v>526</v>
      </c>
      <c r="B17" s="323" t="s">
        <v>680</v>
      </c>
      <c r="C17" s="408">
        <v>2010</v>
      </c>
      <c r="D17" s="408">
        <v>2030</v>
      </c>
      <c r="E17" s="718">
        <v>0</v>
      </c>
      <c r="F17" s="718">
        <v>500</v>
      </c>
      <c r="G17" s="718">
        <v>500</v>
      </c>
      <c r="H17" s="718">
        <v>500</v>
      </c>
      <c r="I17" s="723">
        <v>500</v>
      </c>
      <c r="J17" s="718">
        <v>500</v>
      </c>
      <c r="K17" s="723">
        <v>7500</v>
      </c>
      <c r="L17" s="1190"/>
      <c r="M17" s="1191"/>
      <c r="N17" s="724">
        <f>SUM(E17:L17)</f>
        <v>10000</v>
      </c>
    </row>
    <row r="18" spans="1:16" ht="12.75">
      <c r="A18" s="565" t="s">
        <v>681</v>
      </c>
      <c r="B18" s="550" t="s">
        <v>682</v>
      </c>
      <c r="C18" s="408">
        <v>2010</v>
      </c>
      <c r="D18" s="408">
        <v>2030</v>
      </c>
      <c r="E18" s="718">
        <v>0</v>
      </c>
      <c r="F18" s="718">
        <v>2800</v>
      </c>
      <c r="G18" s="718">
        <v>2800</v>
      </c>
      <c r="H18" s="718">
        <v>2800</v>
      </c>
      <c r="I18" s="718">
        <v>2800</v>
      </c>
      <c r="J18" s="718">
        <v>2800</v>
      </c>
      <c r="K18" s="723">
        <v>42000</v>
      </c>
      <c r="L18" s="1190"/>
      <c r="M18" s="1191"/>
      <c r="N18" s="725">
        <f>SUM(E18:L18)</f>
        <v>56000</v>
      </c>
      <c r="P18" s="78"/>
    </row>
    <row r="19" spans="1:16" ht="13.5" thickBot="1">
      <c r="A19" s="552" t="s">
        <v>300</v>
      </c>
      <c r="B19" s="316" t="s">
        <v>683</v>
      </c>
      <c r="C19" s="408">
        <v>2010</v>
      </c>
      <c r="D19" s="408">
        <v>2030</v>
      </c>
      <c r="E19" s="727">
        <v>0</v>
      </c>
      <c r="F19" s="727">
        <v>3750</v>
      </c>
      <c r="G19" s="727">
        <v>3750</v>
      </c>
      <c r="H19" s="727">
        <v>3750</v>
      </c>
      <c r="I19" s="727">
        <v>3750</v>
      </c>
      <c r="J19" s="727">
        <v>3750</v>
      </c>
      <c r="K19" s="728">
        <v>56250</v>
      </c>
      <c r="L19" s="1190"/>
      <c r="M19" s="1191"/>
      <c r="N19" s="725">
        <f>SUM(E19:L19)</f>
        <v>75000</v>
      </c>
      <c r="P19" s="78"/>
    </row>
    <row r="20" spans="1:16" ht="13.5" thickBot="1">
      <c r="A20" s="548" t="s">
        <v>411</v>
      </c>
      <c r="B20" s="561" t="s">
        <v>403</v>
      </c>
      <c r="C20" s="567"/>
      <c r="D20" s="567"/>
      <c r="E20" s="731">
        <v>26591</v>
      </c>
      <c r="F20" s="731">
        <f>SUM(F21:F30)</f>
        <v>24999</v>
      </c>
      <c r="G20" s="731">
        <f>SUM(G21:G30)</f>
        <v>23408</v>
      </c>
      <c r="H20" s="731">
        <f>SUM(H21:H30)</f>
        <v>21820</v>
      </c>
      <c r="I20" s="731">
        <f>SUM(I21:I30)</f>
        <v>20341</v>
      </c>
      <c r="J20" s="731">
        <f>SUM(J21:J30)</f>
        <v>18985</v>
      </c>
      <c r="K20" s="731">
        <v>106919</v>
      </c>
      <c r="L20" s="1190"/>
      <c r="M20" s="1191"/>
      <c r="N20" s="731">
        <f>SUM(N21:N30)</f>
        <v>243063</v>
      </c>
      <c r="P20" s="1052"/>
    </row>
    <row r="21" spans="1:16" ht="12.75">
      <c r="A21" s="552">
        <v>25</v>
      </c>
      <c r="B21" s="550" t="s">
        <v>405</v>
      </c>
      <c r="C21" s="734" t="s">
        <v>393</v>
      </c>
      <c r="D21" s="735" t="s">
        <v>381</v>
      </c>
      <c r="E21" s="736"/>
      <c r="F21" s="736"/>
      <c r="G21" s="736"/>
      <c r="H21" s="736"/>
      <c r="I21" s="737"/>
      <c r="J21" s="736"/>
      <c r="K21" s="737"/>
      <c r="L21" s="1190"/>
      <c r="M21" s="1191"/>
      <c r="N21" s="721">
        <f>SUM(E21:L21)</f>
        <v>0</v>
      </c>
      <c r="P21" s="78"/>
    </row>
    <row r="22" spans="1:16" ht="12.75">
      <c r="A22" s="408">
        <v>26</v>
      </c>
      <c r="B22" s="323" t="s">
        <v>406</v>
      </c>
      <c r="C22" s="738" t="s">
        <v>393</v>
      </c>
      <c r="D22" s="739" t="s">
        <v>382</v>
      </c>
      <c r="E22" s="740">
        <v>14</v>
      </c>
      <c r="F22" s="740"/>
      <c r="G22" s="740"/>
      <c r="H22" s="740"/>
      <c r="I22" s="741"/>
      <c r="J22" s="740"/>
      <c r="K22" s="741"/>
      <c r="L22" s="1190"/>
      <c r="M22" s="1191"/>
      <c r="N22" s="724">
        <f>SUM(E22:L22)</f>
        <v>14</v>
      </c>
      <c r="P22" s="78"/>
    </row>
    <row r="23" spans="1:16" ht="12.75">
      <c r="A23" s="408">
        <v>27</v>
      </c>
      <c r="B23" s="323" t="s">
        <v>408</v>
      </c>
      <c r="C23" s="722" t="s">
        <v>397</v>
      </c>
      <c r="D23" s="551" t="s">
        <v>398</v>
      </c>
      <c r="E23" s="718">
        <v>11902</v>
      </c>
      <c r="F23" s="718">
        <v>11186</v>
      </c>
      <c r="G23" s="718">
        <v>10471</v>
      </c>
      <c r="H23" s="718">
        <v>9755</v>
      </c>
      <c r="I23" s="723">
        <v>9039</v>
      </c>
      <c r="J23" s="718">
        <v>8407</v>
      </c>
      <c r="K23" s="723">
        <v>36756</v>
      </c>
      <c r="L23" s="1190"/>
      <c r="M23" s="1191"/>
      <c r="N23" s="742">
        <f>SUM(E23:L23)</f>
        <v>97516</v>
      </c>
      <c r="P23" s="78"/>
    </row>
    <row r="24" spans="1:16" ht="12.75">
      <c r="A24" s="408">
        <v>28</v>
      </c>
      <c r="B24" s="318" t="s">
        <v>410</v>
      </c>
      <c r="C24" s="726" t="s">
        <v>384</v>
      </c>
      <c r="D24" s="743" t="s">
        <v>401</v>
      </c>
      <c r="E24" s="727">
        <v>3154</v>
      </c>
      <c r="F24" s="727">
        <v>2970</v>
      </c>
      <c r="G24" s="727">
        <v>2786</v>
      </c>
      <c r="H24" s="727">
        <v>2602</v>
      </c>
      <c r="I24" s="727">
        <v>2418</v>
      </c>
      <c r="J24" s="727">
        <v>2249</v>
      </c>
      <c r="K24" s="728">
        <v>11869</v>
      </c>
      <c r="L24" s="1190"/>
      <c r="M24" s="1191"/>
      <c r="N24" s="742">
        <f>SUM(E24:L24)</f>
        <v>28048</v>
      </c>
      <c r="P24" s="78"/>
    </row>
    <row r="25" spans="1:14" ht="12.75">
      <c r="A25" s="1053">
        <v>29</v>
      </c>
      <c r="B25" s="318" t="s">
        <v>406</v>
      </c>
      <c r="C25" s="328" t="s">
        <v>272</v>
      </c>
      <c r="D25" s="328" t="s">
        <v>388</v>
      </c>
      <c r="E25" s="550">
        <v>416</v>
      </c>
      <c r="F25" s="550">
        <v>293</v>
      </c>
      <c r="G25" s="550">
        <v>157</v>
      </c>
      <c r="H25" s="550">
        <v>23</v>
      </c>
      <c r="I25" s="550"/>
      <c r="J25" s="550"/>
      <c r="K25" s="273"/>
      <c r="L25" s="1190"/>
      <c r="M25" s="1191"/>
      <c r="N25" s="742">
        <f>SUM(E25:L25)</f>
        <v>889</v>
      </c>
    </row>
    <row r="26" spans="1:16" ht="12.75">
      <c r="A26" s="552">
        <v>30</v>
      </c>
      <c r="B26" s="516" t="s">
        <v>678</v>
      </c>
      <c r="C26" s="726">
        <v>2010</v>
      </c>
      <c r="D26" s="408">
        <v>2030</v>
      </c>
      <c r="E26" s="727">
        <v>4608</v>
      </c>
      <c r="F26" s="727">
        <v>4378</v>
      </c>
      <c r="G26" s="727">
        <v>4147</v>
      </c>
      <c r="H26" s="727">
        <v>3917</v>
      </c>
      <c r="I26" s="727">
        <v>3686</v>
      </c>
      <c r="J26" s="727">
        <v>3456</v>
      </c>
      <c r="K26" s="727">
        <v>24183</v>
      </c>
      <c r="L26" s="1192"/>
      <c r="M26" s="1192"/>
      <c r="N26" s="727">
        <v>48375</v>
      </c>
      <c r="P26" s="78"/>
    </row>
    <row r="27" spans="1:16" ht="12.75">
      <c r="A27" s="408">
        <v>31</v>
      </c>
      <c r="B27" s="323" t="s">
        <v>679</v>
      </c>
      <c r="C27" s="408">
        <v>2010</v>
      </c>
      <c r="D27" s="408">
        <v>2030</v>
      </c>
      <c r="E27" s="727"/>
      <c r="F27" s="727"/>
      <c r="G27" s="727"/>
      <c r="H27" s="727"/>
      <c r="I27" s="727"/>
      <c r="J27" s="727"/>
      <c r="K27" s="727"/>
      <c r="L27" s="1192"/>
      <c r="M27" s="1191"/>
      <c r="N27" s="724"/>
      <c r="P27" s="78"/>
    </row>
    <row r="28" spans="1:16" ht="12.75">
      <c r="A28" s="408">
        <v>32</v>
      </c>
      <c r="B28" s="323" t="s">
        <v>680</v>
      </c>
      <c r="C28" s="408">
        <v>2010</v>
      </c>
      <c r="D28" s="408">
        <v>2030</v>
      </c>
      <c r="E28" s="718">
        <v>461</v>
      </c>
      <c r="F28" s="718">
        <v>438</v>
      </c>
      <c r="G28" s="718">
        <v>415</v>
      </c>
      <c r="H28" s="718">
        <v>392</v>
      </c>
      <c r="I28" s="718">
        <v>369</v>
      </c>
      <c r="J28" s="718">
        <v>346</v>
      </c>
      <c r="K28" s="727">
        <v>2419</v>
      </c>
      <c r="L28" s="1190"/>
      <c r="M28" s="1191"/>
      <c r="N28" s="742">
        <v>4840</v>
      </c>
      <c r="P28" s="78"/>
    </row>
    <row r="29" spans="1:16" ht="12.75">
      <c r="A29" s="408">
        <v>33</v>
      </c>
      <c r="B29" s="550" t="s">
        <v>682</v>
      </c>
      <c r="C29" s="408">
        <v>2010</v>
      </c>
      <c r="D29" s="408">
        <v>2030</v>
      </c>
      <c r="E29" s="727">
        <v>2580</v>
      </c>
      <c r="F29" s="718">
        <v>2451</v>
      </c>
      <c r="G29" s="718">
        <v>2322</v>
      </c>
      <c r="H29" s="718">
        <v>2193</v>
      </c>
      <c r="I29" s="718">
        <v>2064</v>
      </c>
      <c r="J29" s="718">
        <v>1935</v>
      </c>
      <c r="K29" s="727">
        <v>13548</v>
      </c>
      <c r="L29" s="1190"/>
      <c r="M29" s="1191"/>
      <c r="N29" s="742">
        <v>27093</v>
      </c>
      <c r="P29" s="78"/>
    </row>
    <row r="30" spans="1:14" ht="13.5" thickBot="1">
      <c r="A30" s="744">
        <v>34</v>
      </c>
      <c r="B30" s="316" t="s">
        <v>683</v>
      </c>
      <c r="C30" s="408">
        <v>2010</v>
      </c>
      <c r="D30" s="408">
        <v>2030</v>
      </c>
      <c r="E30" s="566">
        <v>3456</v>
      </c>
      <c r="F30" s="727">
        <v>3283</v>
      </c>
      <c r="G30" s="727">
        <v>3110</v>
      </c>
      <c r="H30" s="727">
        <v>2938</v>
      </c>
      <c r="I30" s="727">
        <v>2765</v>
      </c>
      <c r="J30" s="727">
        <v>2592</v>
      </c>
      <c r="K30" s="727">
        <v>18144</v>
      </c>
      <c r="L30" s="1190"/>
      <c r="M30" s="1191"/>
      <c r="N30" s="742">
        <v>36288</v>
      </c>
    </row>
    <row r="31" spans="1:16" ht="13.5" thickBot="1">
      <c r="A31" s="745" t="s">
        <v>549</v>
      </c>
      <c r="B31" s="561" t="s">
        <v>550</v>
      </c>
      <c r="C31" s="567"/>
      <c r="D31" s="567"/>
      <c r="E31" s="731">
        <v>49394</v>
      </c>
      <c r="F31" s="731">
        <f aca="true" t="shared" si="2" ref="F31:K31">F8+F20</f>
        <v>59660</v>
      </c>
      <c r="G31" s="731">
        <f t="shared" si="2"/>
        <v>58205</v>
      </c>
      <c r="H31" s="731">
        <f t="shared" si="2"/>
        <v>55914</v>
      </c>
      <c r="I31" s="731">
        <f t="shared" si="2"/>
        <v>53620</v>
      </c>
      <c r="J31" s="731">
        <f t="shared" si="2"/>
        <v>52264</v>
      </c>
      <c r="K31" s="732">
        <f t="shared" si="2"/>
        <v>483731</v>
      </c>
      <c r="L31" s="1190"/>
      <c r="M31" s="1191"/>
      <c r="N31" s="733">
        <f>N8+N20</f>
        <v>812788</v>
      </c>
      <c r="P31" s="78"/>
    </row>
    <row r="32" spans="2:14" ht="12.75">
      <c r="B32" s="192"/>
      <c r="C32" s="192"/>
      <c r="D32" s="192"/>
      <c r="E32" s="192"/>
      <c r="F32" s="192"/>
      <c r="G32" s="192"/>
      <c r="H32" s="568"/>
      <c r="I32" s="192"/>
      <c r="J32" s="192"/>
      <c r="K32" s="192"/>
      <c r="L32" s="192"/>
      <c r="M32" s="192"/>
      <c r="N32" s="192"/>
    </row>
    <row r="33" ht="12.75">
      <c r="B33" s="1054"/>
    </row>
  </sheetData>
  <sheetProtection/>
  <mergeCells count="8">
    <mergeCell ref="A5:A6"/>
    <mergeCell ref="B3:N3"/>
    <mergeCell ref="B5:B6"/>
    <mergeCell ref="C5:C6"/>
    <mergeCell ref="E5:L5"/>
    <mergeCell ref="N5:N6"/>
    <mergeCell ref="L6:M31"/>
    <mergeCell ref="D5:D6"/>
  </mergeCells>
  <printOptions/>
  <pageMargins left="0.3937007874015748" right="0" top="0.5905511811023623" bottom="0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6.140625" style="0" customWidth="1"/>
    <col min="4" max="4" width="12.8515625" style="0" customWidth="1"/>
    <col min="5" max="6" width="8.00390625" style="0" customWidth="1"/>
    <col min="7" max="7" width="7.8515625" style="0" customWidth="1"/>
    <col min="8" max="8" width="8.140625" style="0" customWidth="1"/>
    <col min="9" max="9" width="7.8515625" style="0" customWidth="1"/>
    <col min="10" max="10" width="8.00390625" style="0" customWidth="1"/>
    <col min="11" max="11" width="7.7109375" style="0" customWidth="1"/>
    <col min="12" max="12" width="8.57421875" style="0" customWidth="1"/>
    <col min="13" max="15" width="8.140625" style="0" customWidth="1"/>
    <col min="16" max="16" width="8.00390625" style="0" customWidth="1"/>
  </cols>
  <sheetData>
    <row r="1" ht="12.75">
      <c r="A1" s="78" t="s">
        <v>202</v>
      </c>
    </row>
    <row r="2" spans="13:17" ht="12.75">
      <c r="M2" s="1092" t="s">
        <v>413</v>
      </c>
      <c r="N2" s="1092"/>
      <c r="O2" s="1092"/>
      <c r="P2" s="1092"/>
      <c r="Q2" s="1092"/>
    </row>
    <row r="3" spans="13:17" ht="12.75">
      <c r="M3" s="366"/>
      <c r="N3" s="366"/>
      <c r="O3" s="366"/>
      <c r="P3" s="366"/>
      <c r="Q3" s="366"/>
    </row>
    <row r="5" spans="1:17" ht="12.75">
      <c r="A5" s="1093" t="s">
        <v>414</v>
      </c>
      <c r="B5" s="1093"/>
      <c r="C5" s="1093"/>
      <c r="D5" s="1093"/>
      <c r="E5" s="1093"/>
      <c r="F5" s="1093"/>
      <c r="G5" s="1093"/>
      <c r="H5" s="1093"/>
      <c r="I5" s="1093"/>
      <c r="J5" s="1093"/>
      <c r="K5" s="1093"/>
      <c r="L5" s="1093"/>
      <c r="M5" s="1093"/>
      <c r="N5" s="1093"/>
      <c r="O5" s="1093"/>
      <c r="P5" s="1093"/>
      <c r="Q5" s="1093"/>
    </row>
    <row r="6" spans="1:17" ht="12.75">
      <c r="A6" s="1093" t="s">
        <v>487</v>
      </c>
      <c r="B6" s="1093"/>
      <c r="C6" s="1093"/>
      <c r="D6" s="1093"/>
      <c r="E6" s="1093"/>
      <c r="F6" s="1093"/>
      <c r="G6" s="1093"/>
      <c r="H6" s="1093"/>
      <c r="I6" s="1093"/>
      <c r="J6" s="1093"/>
      <c r="K6" s="1093"/>
      <c r="L6" s="1093"/>
      <c r="M6" s="1093"/>
      <c r="N6" s="1093"/>
      <c r="O6" s="1093"/>
      <c r="P6" s="1093"/>
      <c r="Q6" s="1093"/>
    </row>
    <row r="7" spans="1:17" ht="12.75">
      <c r="A7" s="367"/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</row>
    <row r="9" spans="15:17" ht="13.5" thickBot="1">
      <c r="O9" s="1049" t="s">
        <v>240</v>
      </c>
      <c r="P9" s="1049"/>
      <c r="Q9" s="1049"/>
    </row>
    <row r="10" spans="1:17" ht="15" customHeight="1" thickTop="1">
      <c r="A10" s="569" t="s">
        <v>266</v>
      </c>
      <c r="B10" s="1199" t="s">
        <v>241</v>
      </c>
      <c r="C10" s="1199"/>
      <c r="D10" s="1199"/>
      <c r="E10" s="570" t="s">
        <v>415</v>
      </c>
      <c r="F10" s="570" t="s">
        <v>416</v>
      </c>
      <c r="G10" s="570" t="s">
        <v>417</v>
      </c>
      <c r="H10" s="570" t="s">
        <v>418</v>
      </c>
      <c r="I10" s="570" t="s">
        <v>419</v>
      </c>
      <c r="J10" s="570" t="s">
        <v>420</v>
      </c>
      <c r="K10" s="570" t="s">
        <v>421</v>
      </c>
      <c r="L10" s="570" t="s">
        <v>422</v>
      </c>
      <c r="M10" s="570" t="s">
        <v>423</v>
      </c>
      <c r="N10" s="570" t="s">
        <v>424</v>
      </c>
      <c r="O10" s="570" t="s">
        <v>425</v>
      </c>
      <c r="P10" s="570" t="s">
        <v>426</v>
      </c>
      <c r="Q10" s="571" t="s">
        <v>383</v>
      </c>
    </row>
    <row r="11" spans="1:17" ht="15" customHeight="1">
      <c r="A11" s="572" t="s">
        <v>273</v>
      </c>
      <c r="B11" s="1198" t="s">
        <v>8</v>
      </c>
      <c r="C11" s="1198"/>
      <c r="D11" s="1198"/>
      <c r="E11" s="316"/>
      <c r="F11" s="316"/>
      <c r="G11" s="316"/>
      <c r="H11" s="316"/>
      <c r="I11" s="316"/>
      <c r="J11" s="316"/>
      <c r="K11" s="316"/>
      <c r="L11" s="316"/>
      <c r="M11" s="316"/>
      <c r="N11" s="316"/>
      <c r="O11" s="316"/>
      <c r="P11" s="316"/>
      <c r="Q11" s="541"/>
    </row>
    <row r="12" spans="1:17" ht="15" customHeight="1">
      <c r="A12" s="572" t="s">
        <v>187</v>
      </c>
      <c r="B12" s="1193" t="s">
        <v>9</v>
      </c>
      <c r="C12" s="1193"/>
      <c r="D12" s="1193"/>
      <c r="E12" s="574">
        <v>9000</v>
      </c>
      <c r="F12" s="574">
        <v>9000</v>
      </c>
      <c r="G12" s="574">
        <v>9300</v>
      </c>
      <c r="H12" s="574">
        <v>9400</v>
      </c>
      <c r="I12" s="574">
        <v>9000</v>
      </c>
      <c r="J12" s="574">
        <v>9300</v>
      </c>
      <c r="K12" s="574">
        <v>9500</v>
      </c>
      <c r="L12" s="574">
        <v>9300</v>
      </c>
      <c r="M12" s="574">
        <v>9300</v>
      </c>
      <c r="N12" s="574">
        <v>9300</v>
      </c>
      <c r="O12" s="574">
        <v>5000</v>
      </c>
      <c r="P12" s="574">
        <v>5861</v>
      </c>
      <c r="Q12" s="575">
        <f aca="true" t="shared" si="0" ref="Q12:Q28">SUM(E12:P12)</f>
        <v>103261</v>
      </c>
    </row>
    <row r="13" spans="1:17" ht="15" customHeight="1">
      <c r="A13" s="572" t="s">
        <v>189</v>
      </c>
      <c r="B13" s="1193" t="s">
        <v>427</v>
      </c>
      <c r="C13" s="1193"/>
      <c r="D13" s="1193"/>
      <c r="E13" s="574">
        <v>27140</v>
      </c>
      <c r="F13" s="574">
        <v>27040</v>
      </c>
      <c r="G13" s="574">
        <v>69115</v>
      </c>
      <c r="H13" s="574">
        <v>56940</v>
      </c>
      <c r="I13" s="574">
        <v>97140</v>
      </c>
      <c r="J13" s="574">
        <v>47240</v>
      </c>
      <c r="K13" s="574">
        <v>26940</v>
      </c>
      <c r="L13" s="574">
        <v>27140</v>
      </c>
      <c r="M13" s="574">
        <v>69015</v>
      </c>
      <c r="N13" s="574">
        <v>27140</v>
      </c>
      <c r="O13" s="574">
        <v>27140</v>
      </c>
      <c r="P13" s="574">
        <v>87146</v>
      </c>
      <c r="Q13" s="575">
        <f t="shared" si="0"/>
        <v>589136</v>
      </c>
    </row>
    <row r="14" spans="1:17" ht="15" customHeight="1">
      <c r="A14" s="572" t="s">
        <v>191</v>
      </c>
      <c r="B14" s="1193" t="s">
        <v>428</v>
      </c>
      <c r="C14" s="1193"/>
      <c r="D14" s="1193"/>
      <c r="E14" s="574">
        <v>52382</v>
      </c>
      <c r="F14" s="574">
        <v>80051</v>
      </c>
      <c r="G14" s="574">
        <v>70945</v>
      </c>
      <c r="H14" s="574">
        <v>74140</v>
      </c>
      <c r="I14" s="574">
        <v>61275</v>
      </c>
      <c r="J14" s="574">
        <v>61275</v>
      </c>
      <c r="K14" s="574">
        <v>57246</v>
      </c>
      <c r="L14" s="574">
        <v>57246</v>
      </c>
      <c r="M14" s="574">
        <v>70945</v>
      </c>
      <c r="N14" s="574">
        <v>73363</v>
      </c>
      <c r="O14" s="574">
        <v>73363</v>
      </c>
      <c r="P14" s="574">
        <v>73633</v>
      </c>
      <c r="Q14" s="575">
        <f t="shared" si="0"/>
        <v>805864</v>
      </c>
    </row>
    <row r="15" spans="1:17" ht="15" customHeight="1">
      <c r="A15" s="572" t="s">
        <v>193</v>
      </c>
      <c r="B15" s="1193" t="s">
        <v>429</v>
      </c>
      <c r="C15" s="1193"/>
      <c r="D15" s="1193"/>
      <c r="E15" s="574"/>
      <c r="F15" s="574"/>
      <c r="G15" s="574">
        <v>5000</v>
      </c>
      <c r="H15" s="574"/>
      <c r="I15" s="574"/>
      <c r="J15" s="574">
        <v>7500</v>
      </c>
      <c r="K15" s="574">
        <v>7500</v>
      </c>
      <c r="L15" s="574">
        <v>8000</v>
      </c>
      <c r="M15" s="574">
        <v>2500</v>
      </c>
      <c r="N15" s="574"/>
      <c r="O15" s="574">
        <v>7500</v>
      </c>
      <c r="P15" s="574">
        <v>8000</v>
      </c>
      <c r="Q15" s="575">
        <f t="shared" si="0"/>
        <v>46000</v>
      </c>
    </row>
    <row r="16" spans="1:17" ht="15" customHeight="1">
      <c r="A16" s="572" t="s">
        <v>198</v>
      </c>
      <c r="B16" s="1194" t="s">
        <v>430</v>
      </c>
      <c r="C16" s="1195"/>
      <c r="D16" s="1196"/>
      <c r="E16" s="574">
        <v>9894</v>
      </c>
      <c r="F16" s="574">
        <v>14776</v>
      </c>
      <c r="G16" s="574">
        <v>19894</v>
      </c>
      <c r="H16" s="574">
        <v>33641</v>
      </c>
      <c r="I16" s="574">
        <v>17894</v>
      </c>
      <c r="J16" s="574">
        <v>19450</v>
      </c>
      <c r="K16" s="574">
        <v>9894</v>
      </c>
      <c r="L16" s="574">
        <v>23894</v>
      </c>
      <c r="M16" s="574">
        <v>21449</v>
      </c>
      <c r="N16" s="574">
        <v>27850</v>
      </c>
      <c r="O16" s="574">
        <v>67574</v>
      </c>
      <c r="P16" s="574">
        <v>38771</v>
      </c>
      <c r="Q16" s="575">
        <f t="shared" si="0"/>
        <v>304981</v>
      </c>
    </row>
    <row r="17" spans="1:17" ht="15" customHeight="1">
      <c r="A17" s="572" t="s">
        <v>200</v>
      </c>
      <c r="B17" s="573" t="s">
        <v>431</v>
      </c>
      <c r="C17" s="573"/>
      <c r="D17" s="573"/>
      <c r="E17" s="574"/>
      <c r="F17" s="574"/>
      <c r="G17" s="574"/>
      <c r="H17" s="574"/>
      <c r="I17" s="574"/>
      <c r="J17" s="574"/>
      <c r="K17" s="574"/>
      <c r="L17" s="574"/>
      <c r="M17" s="574"/>
      <c r="N17" s="574"/>
      <c r="O17" s="574"/>
      <c r="P17" s="574"/>
      <c r="Q17" s="575">
        <f t="shared" si="0"/>
        <v>0</v>
      </c>
    </row>
    <row r="18" spans="1:17" ht="15" customHeight="1">
      <c r="A18" s="572" t="s">
        <v>216</v>
      </c>
      <c r="B18" s="573" t="s">
        <v>137</v>
      </c>
      <c r="C18" s="573"/>
      <c r="D18" s="573"/>
      <c r="E18" s="574">
        <v>108</v>
      </c>
      <c r="F18" s="574">
        <v>108</v>
      </c>
      <c r="G18" s="574">
        <v>108</v>
      </c>
      <c r="H18" s="574">
        <v>108</v>
      </c>
      <c r="I18" s="574">
        <v>108</v>
      </c>
      <c r="J18" s="574">
        <v>108</v>
      </c>
      <c r="K18" s="574">
        <v>108</v>
      </c>
      <c r="L18" s="574">
        <v>108</v>
      </c>
      <c r="M18" s="574">
        <v>108</v>
      </c>
      <c r="N18" s="574">
        <v>108</v>
      </c>
      <c r="O18" s="574">
        <v>108</v>
      </c>
      <c r="P18" s="574">
        <v>112</v>
      </c>
      <c r="Q18" s="575">
        <f t="shared" si="0"/>
        <v>1300</v>
      </c>
    </row>
    <row r="19" spans="1:17" ht="15" customHeight="1">
      <c r="A19" s="572" t="s">
        <v>218</v>
      </c>
      <c r="B19" s="1194" t="s">
        <v>138</v>
      </c>
      <c r="C19" s="1195"/>
      <c r="D19" s="1196"/>
      <c r="E19" s="574">
        <v>39111</v>
      </c>
      <c r="F19" s="574"/>
      <c r="G19" s="574">
        <v>8935</v>
      </c>
      <c r="H19" s="574">
        <v>31946</v>
      </c>
      <c r="I19" s="574"/>
      <c r="J19" s="574"/>
      <c r="K19" s="574">
        <v>9200</v>
      </c>
      <c r="L19" s="574">
        <v>35904</v>
      </c>
      <c r="M19" s="574">
        <v>46242</v>
      </c>
      <c r="N19" s="574">
        <v>16500</v>
      </c>
      <c r="O19" s="574">
        <v>12757</v>
      </c>
      <c r="P19" s="574">
        <v>5000</v>
      </c>
      <c r="Q19" s="575">
        <f t="shared" si="0"/>
        <v>205595</v>
      </c>
    </row>
    <row r="20" spans="1:17" ht="15" customHeight="1">
      <c r="A20" s="572" t="s">
        <v>226</v>
      </c>
      <c r="B20" s="573" t="s">
        <v>432</v>
      </c>
      <c r="C20" s="573"/>
      <c r="D20" s="573"/>
      <c r="E20" s="574">
        <v>2646</v>
      </c>
      <c r="F20" s="574">
        <v>4647</v>
      </c>
      <c r="G20" s="574">
        <v>3351</v>
      </c>
      <c r="H20" s="574">
        <v>6375</v>
      </c>
      <c r="I20" s="574">
        <v>7669</v>
      </c>
      <c r="J20" s="574">
        <v>2647</v>
      </c>
      <c r="K20" s="574">
        <v>8092</v>
      </c>
      <c r="L20" s="574">
        <v>19347</v>
      </c>
      <c r="M20" s="574">
        <v>10410</v>
      </c>
      <c r="N20" s="574">
        <v>3352</v>
      </c>
      <c r="O20" s="574">
        <v>2646</v>
      </c>
      <c r="P20" s="574">
        <v>3398</v>
      </c>
      <c r="Q20" s="575">
        <f t="shared" si="0"/>
        <v>74580</v>
      </c>
    </row>
    <row r="21" spans="1:17" s="579" customFormat="1" ht="15" customHeight="1">
      <c r="A21" s="576" t="s">
        <v>235</v>
      </c>
      <c r="B21" s="1197" t="s">
        <v>433</v>
      </c>
      <c r="C21" s="1197"/>
      <c r="D21" s="1197"/>
      <c r="E21" s="577">
        <f>SUM(E12:E20)</f>
        <v>140281</v>
      </c>
      <c r="F21" s="577">
        <f aca="true" t="shared" si="1" ref="F21:P21">SUM(F12:F20)</f>
        <v>135622</v>
      </c>
      <c r="G21" s="577">
        <v>186648</v>
      </c>
      <c r="H21" s="577">
        <f t="shared" si="1"/>
        <v>212550</v>
      </c>
      <c r="I21" s="577">
        <f t="shared" si="1"/>
        <v>193086</v>
      </c>
      <c r="J21" s="577">
        <f t="shared" si="1"/>
        <v>147520</v>
      </c>
      <c r="K21" s="577">
        <f t="shared" si="1"/>
        <v>128480</v>
      </c>
      <c r="L21" s="577">
        <f t="shared" si="1"/>
        <v>180939</v>
      </c>
      <c r="M21" s="577">
        <f t="shared" si="1"/>
        <v>229969</v>
      </c>
      <c r="N21" s="577">
        <f t="shared" si="1"/>
        <v>157613</v>
      </c>
      <c r="O21" s="577">
        <f t="shared" si="1"/>
        <v>196088</v>
      </c>
      <c r="P21" s="577">
        <f t="shared" si="1"/>
        <v>221921</v>
      </c>
      <c r="Q21" s="578">
        <f t="shared" si="0"/>
        <v>2130717</v>
      </c>
    </row>
    <row r="22" spans="1:17" ht="15" customHeight="1">
      <c r="A22" s="539"/>
      <c r="B22" s="1198" t="s">
        <v>23</v>
      </c>
      <c r="C22" s="1198"/>
      <c r="D22" s="1198"/>
      <c r="E22" s="574"/>
      <c r="F22" s="574"/>
      <c r="G22" s="574"/>
      <c r="H22" s="574"/>
      <c r="I22" s="574"/>
      <c r="J22" s="574"/>
      <c r="K22" s="574"/>
      <c r="L22" s="574"/>
      <c r="M22" s="574"/>
      <c r="N22" s="574"/>
      <c r="O22" s="574"/>
      <c r="P22" s="574"/>
      <c r="Q22" s="575"/>
    </row>
    <row r="23" spans="1:17" ht="15" customHeight="1">
      <c r="A23" s="572" t="s">
        <v>290</v>
      </c>
      <c r="B23" s="1193" t="s">
        <v>24</v>
      </c>
      <c r="C23" s="1193"/>
      <c r="D23" s="1193"/>
      <c r="E23" s="574">
        <v>145039</v>
      </c>
      <c r="F23" s="574">
        <v>176172</v>
      </c>
      <c r="G23" s="574">
        <v>145039</v>
      </c>
      <c r="H23" s="574">
        <v>161172</v>
      </c>
      <c r="I23" s="574">
        <v>135039</v>
      </c>
      <c r="J23" s="574">
        <v>135039</v>
      </c>
      <c r="K23" s="574">
        <v>135039</v>
      </c>
      <c r="L23" s="574">
        <v>135039</v>
      </c>
      <c r="M23" s="574">
        <v>135039</v>
      </c>
      <c r="N23" s="574">
        <v>135039</v>
      </c>
      <c r="O23" s="574">
        <v>137141</v>
      </c>
      <c r="P23" s="574">
        <v>134156</v>
      </c>
      <c r="Q23" s="575">
        <v>1708953</v>
      </c>
    </row>
    <row r="24" spans="1:19" ht="15" customHeight="1">
      <c r="A24" s="572" t="s">
        <v>395</v>
      </c>
      <c r="B24" s="1193" t="s">
        <v>434</v>
      </c>
      <c r="C24" s="1193"/>
      <c r="D24" s="1193"/>
      <c r="E24" s="574"/>
      <c r="F24" s="574">
        <v>2000</v>
      </c>
      <c r="G24" s="574">
        <v>30242</v>
      </c>
      <c r="H24" s="574">
        <v>57283</v>
      </c>
      <c r="I24" s="574">
        <v>37234</v>
      </c>
      <c r="J24" s="574">
        <v>5665</v>
      </c>
      <c r="K24" s="574">
        <v>16530</v>
      </c>
      <c r="L24" s="574">
        <v>44237</v>
      </c>
      <c r="M24" s="574">
        <v>66504</v>
      </c>
      <c r="N24" s="574">
        <v>41884</v>
      </c>
      <c r="O24" s="574">
        <v>42795</v>
      </c>
      <c r="P24" s="574">
        <v>26796</v>
      </c>
      <c r="Q24" s="575">
        <v>371170</v>
      </c>
      <c r="S24" s="1046"/>
    </row>
    <row r="25" spans="1:19" ht="15" customHeight="1">
      <c r="A25" s="572" t="s">
        <v>399</v>
      </c>
      <c r="B25" s="1194" t="s">
        <v>259</v>
      </c>
      <c r="C25" s="1195"/>
      <c r="D25" s="1196"/>
      <c r="E25" s="574">
        <v>100</v>
      </c>
      <c r="F25" s="574">
        <v>100</v>
      </c>
      <c r="G25" s="574">
        <v>100</v>
      </c>
      <c r="H25" s="574">
        <v>100</v>
      </c>
      <c r="I25" s="574">
        <v>100</v>
      </c>
      <c r="J25" s="574">
        <v>100</v>
      </c>
      <c r="K25" s="574">
        <v>100</v>
      </c>
      <c r="L25" s="574">
        <v>100</v>
      </c>
      <c r="M25" s="574">
        <v>100</v>
      </c>
      <c r="N25" s="574">
        <v>100</v>
      </c>
      <c r="O25" s="574">
        <v>100</v>
      </c>
      <c r="P25" s="574">
        <v>100</v>
      </c>
      <c r="Q25" s="575">
        <v>1200</v>
      </c>
      <c r="S25" s="1046"/>
    </row>
    <row r="26" spans="1:17" ht="15" customHeight="1">
      <c r="A26" s="572" t="s">
        <v>402</v>
      </c>
      <c r="B26" s="1194" t="s">
        <v>151</v>
      </c>
      <c r="C26" s="1195"/>
      <c r="D26" s="1196"/>
      <c r="E26" s="574">
        <v>2216</v>
      </c>
      <c r="F26" s="574">
        <v>2216</v>
      </c>
      <c r="G26" s="574">
        <v>7916</v>
      </c>
      <c r="H26" s="574">
        <v>2216</v>
      </c>
      <c r="I26" s="574">
        <v>2216</v>
      </c>
      <c r="J26" s="574">
        <v>7916</v>
      </c>
      <c r="K26" s="574">
        <v>2216</v>
      </c>
      <c r="L26" s="574">
        <v>2216</v>
      </c>
      <c r="M26" s="574">
        <v>7916</v>
      </c>
      <c r="N26" s="574">
        <v>2216</v>
      </c>
      <c r="O26" s="574">
        <v>2216</v>
      </c>
      <c r="P26" s="574">
        <v>7918</v>
      </c>
      <c r="Q26" s="575">
        <v>49394</v>
      </c>
    </row>
    <row r="27" spans="1:17" ht="15" customHeight="1">
      <c r="A27" s="572" t="s">
        <v>404</v>
      </c>
      <c r="B27" s="1194" t="s">
        <v>435</v>
      </c>
      <c r="C27" s="1195"/>
      <c r="D27" s="1196"/>
      <c r="E27" s="574"/>
      <c r="F27" s="574"/>
      <c r="G27" s="574"/>
      <c r="H27" s="574"/>
      <c r="I27" s="574"/>
      <c r="J27" s="574"/>
      <c r="K27" s="574"/>
      <c r="L27" s="574"/>
      <c r="M27" s="574"/>
      <c r="N27" s="574"/>
      <c r="O27" s="574"/>
      <c r="P27" s="574"/>
      <c r="Q27" s="575"/>
    </row>
    <row r="28" spans="1:17" s="579" customFormat="1" ht="15" customHeight="1">
      <c r="A28" s="576" t="s">
        <v>288</v>
      </c>
      <c r="B28" s="1197" t="s">
        <v>436</v>
      </c>
      <c r="C28" s="1197"/>
      <c r="D28" s="1197"/>
      <c r="E28" s="577">
        <f>SUM(E23:E27)</f>
        <v>147355</v>
      </c>
      <c r="F28" s="577">
        <f aca="true" t="shared" si="2" ref="F28:P28">SUM(F23:F27)</f>
        <v>180488</v>
      </c>
      <c r="G28" s="577">
        <f t="shared" si="2"/>
        <v>183297</v>
      </c>
      <c r="H28" s="577">
        <f t="shared" si="2"/>
        <v>220771</v>
      </c>
      <c r="I28" s="577">
        <f t="shared" si="2"/>
        <v>174589</v>
      </c>
      <c r="J28" s="577">
        <f t="shared" si="2"/>
        <v>148720</v>
      </c>
      <c r="K28" s="577">
        <f t="shared" si="2"/>
        <v>153885</v>
      </c>
      <c r="L28" s="577">
        <f t="shared" si="2"/>
        <v>181592</v>
      </c>
      <c r="M28" s="577">
        <f t="shared" si="2"/>
        <v>209559</v>
      </c>
      <c r="N28" s="577">
        <f t="shared" si="2"/>
        <v>179239</v>
      </c>
      <c r="O28" s="577">
        <f t="shared" si="2"/>
        <v>182252</v>
      </c>
      <c r="P28" s="577">
        <f t="shared" si="2"/>
        <v>168970</v>
      </c>
      <c r="Q28" s="578">
        <f t="shared" si="0"/>
        <v>2130717</v>
      </c>
    </row>
    <row r="30" spans="2:16" ht="12.75">
      <c r="B30" s="1045" t="s">
        <v>670</v>
      </c>
      <c r="C30" s="1045"/>
      <c r="D30" s="1045"/>
      <c r="E30" s="1045">
        <v>7074</v>
      </c>
      <c r="F30" s="1045">
        <v>44866</v>
      </c>
      <c r="G30" s="1045">
        <v>-3351</v>
      </c>
      <c r="H30" s="1045">
        <v>8221</v>
      </c>
      <c r="I30" s="1045">
        <v>-18497</v>
      </c>
      <c r="J30" s="1045">
        <v>1200</v>
      </c>
      <c r="K30" s="1045">
        <v>25405</v>
      </c>
      <c r="L30" s="1045">
        <v>653</v>
      </c>
      <c r="M30" s="1045">
        <v>-20410</v>
      </c>
      <c r="N30" s="1045">
        <v>21626</v>
      </c>
      <c r="O30" s="1045">
        <v>-13836</v>
      </c>
      <c r="P30" s="1045">
        <v>-52951</v>
      </c>
    </row>
    <row r="31" spans="2:16" ht="12.75">
      <c r="B31" s="1045" t="s">
        <v>671</v>
      </c>
      <c r="C31" s="1045"/>
      <c r="D31" s="1045"/>
      <c r="E31" s="1045">
        <v>7074</v>
      </c>
      <c r="F31" s="1045">
        <v>51940</v>
      </c>
      <c r="G31" s="1045">
        <v>48589</v>
      </c>
      <c r="H31" s="1045">
        <v>56810</v>
      </c>
      <c r="I31" s="1045">
        <v>38313</v>
      </c>
      <c r="J31" s="1045">
        <v>39513</v>
      </c>
      <c r="K31" s="1045">
        <v>64918</v>
      </c>
      <c r="L31" s="1045">
        <v>65571</v>
      </c>
      <c r="M31" s="1045">
        <v>45161</v>
      </c>
      <c r="N31" s="1045">
        <v>66787</v>
      </c>
      <c r="O31" s="1045">
        <v>52951</v>
      </c>
      <c r="P31" s="1045"/>
    </row>
    <row r="32" spans="2:8" ht="12.75">
      <c r="B32" s="1045"/>
      <c r="C32" s="1045"/>
      <c r="D32" s="1045"/>
      <c r="E32" s="1045"/>
      <c r="F32" s="1045"/>
      <c r="G32" s="1045"/>
      <c r="H32" s="1045"/>
    </row>
  </sheetData>
  <sheetProtection/>
  <mergeCells count="20">
    <mergeCell ref="B16:D16"/>
    <mergeCell ref="B19:D19"/>
    <mergeCell ref="M2:Q2"/>
    <mergeCell ref="A5:Q5"/>
    <mergeCell ref="A6:Q6"/>
    <mergeCell ref="O9:Q9"/>
    <mergeCell ref="B10:D10"/>
    <mergeCell ref="B11:D11"/>
    <mergeCell ref="B12:D12"/>
    <mergeCell ref="B13:D13"/>
    <mergeCell ref="B14:D14"/>
    <mergeCell ref="B15:D15"/>
    <mergeCell ref="B27:D27"/>
    <mergeCell ref="B28:D28"/>
    <mergeCell ref="B21:D21"/>
    <mergeCell ref="B22:D22"/>
    <mergeCell ref="B23:D23"/>
    <mergeCell ref="B24:D24"/>
    <mergeCell ref="B25:D25"/>
    <mergeCell ref="B26:D26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7">
      <selection activeCell="G13" sqref="G13"/>
    </sheetView>
  </sheetViews>
  <sheetFormatPr defaultColWidth="9.140625" defaultRowHeight="15.75" customHeight="1"/>
  <cols>
    <col min="1" max="1" width="49.140625" style="876" customWidth="1"/>
    <col min="2" max="2" width="20.57421875" style="876" customWidth="1"/>
  </cols>
  <sheetData>
    <row r="1" spans="1:2" ht="15.75" customHeight="1">
      <c r="A1" s="511" t="s">
        <v>202</v>
      </c>
      <c r="B1" s="643" t="s">
        <v>489</v>
      </c>
    </row>
    <row r="2" ht="15.75" customHeight="1">
      <c r="B2" s="642"/>
    </row>
    <row r="3" spans="1:2" ht="15.75" customHeight="1">
      <c r="A3" s="642"/>
      <c r="B3" s="642"/>
    </row>
    <row r="4" spans="1:2" ht="15.75" customHeight="1">
      <c r="A4" s="1200" t="s">
        <v>490</v>
      </c>
      <c r="B4" s="1200"/>
    </row>
    <row r="5" spans="1:2" ht="15.75" customHeight="1">
      <c r="A5" s="1200" t="s">
        <v>491</v>
      </c>
      <c r="B5" s="1200"/>
    </row>
    <row r="6" spans="1:2" ht="15.75" customHeight="1" thickBot="1">
      <c r="A6" s="644"/>
      <c r="B6" s="645" t="s">
        <v>460</v>
      </c>
    </row>
    <row r="7" spans="1:2" ht="31.5" customHeight="1" thickBot="1">
      <c r="A7" s="646" t="s">
        <v>492</v>
      </c>
      <c r="B7" s="647" t="s">
        <v>604</v>
      </c>
    </row>
    <row r="8" spans="1:2" ht="15.75" customHeight="1">
      <c r="A8" s="969" t="s">
        <v>517</v>
      </c>
      <c r="B8" s="970">
        <v>242151</v>
      </c>
    </row>
    <row r="9" spans="1:2" ht="15.75" customHeight="1">
      <c r="A9" s="648" t="s">
        <v>493</v>
      </c>
      <c r="B9" s="649">
        <v>555</v>
      </c>
    </row>
    <row r="10" spans="1:2" ht="15.75" customHeight="1">
      <c r="A10" s="648" t="s">
        <v>494</v>
      </c>
      <c r="B10" s="649">
        <v>22242</v>
      </c>
    </row>
    <row r="11" spans="1:2" ht="15.75" customHeight="1">
      <c r="A11" s="648" t="s">
        <v>510</v>
      </c>
      <c r="B11" s="649">
        <v>22500</v>
      </c>
    </row>
    <row r="12" spans="1:2" ht="15.75" customHeight="1">
      <c r="A12" s="648" t="s">
        <v>511</v>
      </c>
      <c r="B12" s="649">
        <v>4600</v>
      </c>
    </row>
    <row r="13" spans="1:2" ht="15.75" customHeight="1">
      <c r="A13" s="648" t="s">
        <v>512</v>
      </c>
      <c r="B13" s="649">
        <v>9500</v>
      </c>
    </row>
    <row r="14" spans="1:2" ht="15.75" customHeight="1">
      <c r="A14" s="648" t="s">
        <v>495</v>
      </c>
      <c r="B14" s="649">
        <v>500</v>
      </c>
    </row>
    <row r="15" spans="1:2" ht="15.75" customHeight="1">
      <c r="A15" s="648" t="s">
        <v>496</v>
      </c>
      <c r="B15" s="649">
        <f>'2.sz.t.önk.által foly.ell.'!I13</f>
        <v>39200</v>
      </c>
    </row>
    <row r="16" spans="1:2" ht="15.75" customHeight="1">
      <c r="A16" s="648" t="s">
        <v>648</v>
      </c>
      <c r="B16" s="649">
        <v>199213</v>
      </c>
    </row>
    <row r="17" spans="1:2" ht="15.75" customHeight="1">
      <c r="A17" s="648" t="s">
        <v>676</v>
      </c>
      <c r="B17" s="649">
        <v>2987</v>
      </c>
    </row>
    <row r="18" spans="1:2" ht="15.75" customHeight="1">
      <c r="A18" s="650" t="s">
        <v>497</v>
      </c>
      <c r="B18" s="649">
        <v>8000</v>
      </c>
    </row>
    <row r="19" spans="1:2" ht="15.75" customHeight="1">
      <c r="A19" s="650" t="s">
        <v>498</v>
      </c>
      <c r="B19" s="649">
        <v>4047</v>
      </c>
    </row>
    <row r="20" spans="1:2" ht="15.75" customHeight="1">
      <c r="A20" s="650" t="s">
        <v>499</v>
      </c>
      <c r="B20" s="649">
        <v>59998</v>
      </c>
    </row>
    <row r="21" spans="1:2" ht="15.75" customHeight="1">
      <c r="A21" s="650" t="s">
        <v>500</v>
      </c>
      <c r="B21" s="649">
        <v>2180</v>
      </c>
    </row>
    <row r="22" spans="1:2" ht="15.75" customHeight="1">
      <c r="A22" s="650" t="s">
        <v>501</v>
      </c>
      <c r="B22" s="649">
        <v>6000</v>
      </c>
    </row>
    <row r="23" spans="1:4" ht="15.75" customHeight="1">
      <c r="A23" s="650" t="s">
        <v>502</v>
      </c>
      <c r="B23" s="649">
        <v>13500</v>
      </c>
      <c r="D23" s="312"/>
    </row>
    <row r="24" spans="1:2" ht="15.75" customHeight="1" hidden="1">
      <c r="A24" s="650" t="s">
        <v>47</v>
      </c>
      <c r="B24" s="649">
        <f>'2.1.b.DASZK bev.kiad.'!E28</f>
        <v>0</v>
      </c>
    </row>
    <row r="25" spans="1:2" ht="15.75" customHeight="1" hidden="1">
      <c r="A25" s="650" t="s">
        <v>503</v>
      </c>
      <c r="B25" s="649">
        <f>'2.1.b.DASZK bev.kiad.'!D28</f>
        <v>0</v>
      </c>
    </row>
    <row r="26" spans="1:2" ht="15.75" customHeight="1">
      <c r="A26" s="650" t="s">
        <v>504</v>
      </c>
      <c r="B26" s="649">
        <f>'2.1.b.DASZK bev.kiad.'!F28</f>
        <v>5899</v>
      </c>
    </row>
    <row r="27" spans="1:2" ht="15.75" customHeight="1">
      <c r="A27" s="650" t="s">
        <v>505</v>
      </c>
      <c r="B27" s="649">
        <f>'2.1.b.DASZK bev.kiad.'!G28</f>
        <v>10187</v>
      </c>
    </row>
    <row r="28" spans="1:2" ht="15.75" customHeight="1">
      <c r="A28" s="650" t="s">
        <v>513</v>
      </c>
      <c r="B28" s="649">
        <f>'2.1.a.Könyvtár bev.kiad.'!D27</f>
        <v>14423</v>
      </c>
    </row>
    <row r="29" spans="1:2" ht="15.75" customHeight="1">
      <c r="A29" s="650" t="s">
        <v>514</v>
      </c>
      <c r="B29" s="649">
        <v>33673</v>
      </c>
    </row>
    <row r="30" spans="1:2" ht="15.75" customHeight="1">
      <c r="A30" s="650" t="s">
        <v>515</v>
      </c>
      <c r="B30" s="649">
        <v>9300</v>
      </c>
    </row>
    <row r="31" spans="1:2" ht="15.75" customHeight="1">
      <c r="A31" s="650" t="s">
        <v>32</v>
      </c>
      <c r="B31" s="649">
        <v>2202</v>
      </c>
    </row>
    <row r="32" spans="1:2" ht="15.75" customHeight="1">
      <c r="A32" s="650" t="s">
        <v>506</v>
      </c>
      <c r="B32" s="649">
        <v>364968</v>
      </c>
    </row>
    <row r="33" spans="1:2" ht="15.75" customHeight="1">
      <c r="A33" s="648" t="s">
        <v>507</v>
      </c>
      <c r="B33" s="649">
        <v>643337</v>
      </c>
    </row>
    <row r="34" spans="1:2" ht="15.75" customHeight="1">
      <c r="A34" s="648" t="s">
        <v>508</v>
      </c>
      <c r="B34" s="649">
        <v>22803</v>
      </c>
    </row>
    <row r="35" spans="1:2" ht="15.75" customHeight="1">
      <c r="A35" s="648" t="s">
        <v>28</v>
      </c>
      <c r="B35" s="649">
        <v>57637</v>
      </c>
    </row>
    <row r="36" spans="1:2" ht="15.75" customHeight="1" thickBot="1">
      <c r="A36" s="648" t="s">
        <v>516</v>
      </c>
      <c r="B36" s="649">
        <v>0</v>
      </c>
    </row>
    <row r="37" spans="1:2" ht="15.75" customHeight="1" thickBot="1">
      <c r="A37" s="651" t="s">
        <v>509</v>
      </c>
      <c r="B37" s="652">
        <f>SUM(B8:B36)</f>
        <v>1801602</v>
      </c>
    </row>
  </sheetData>
  <sheetProtection/>
  <mergeCells count="2">
    <mergeCell ref="A4:B4"/>
    <mergeCell ref="A5:B5"/>
  </mergeCells>
  <printOptions/>
  <pageMargins left="1.1811023622047245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4">
      <selection activeCell="I30" sqref="I30"/>
    </sheetView>
  </sheetViews>
  <sheetFormatPr defaultColWidth="9.140625" defaultRowHeight="12.75"/>
  <cols>
    <col min="6" max="6" width="9.57421875" style="0" customWidth="1"/>
    <col min="7" max="7" width="9.140625" style="685" customWidth="1"/>
    <col min="9" max="9" width="33.8515625" style="0" customWidth="1"/>
    <col min="10" max="10" width="9.140625" style="685" customWidth="1"/>
  </cols>
  <sheetData>
    <row r="1" spans="2:10" ht="16.5">
      <c r="B1" s="1091"/>
      <c r="C1" s="1091"/>
      <c r="D1" s="1091"/>
      <c r="E1" s="1091"/>
      <c r="F1" s="1091"/>
      <c r="G1" s="1091"/>
      <c r="H1" s="1091"/>
      <c r="I1" s="1091"/>
      <c r="J1" s="1091"/>
    </row>
    <row r="4" spans="7:10" ht="12.75">
      <c r="G4" s="1092" t="s">
        <v>378</v>
      </c>
      <c r="H4" s="1092"/>
      <c r="I4" s="1092"/>
      <c r="J4" s="1092"/>
    </row>
    <row r="5" spans="7:10" ht="12.75">
      <c r="G5" s="879"/>
      <c r="H5" s="366"/>
      <c r="I5" s="366"/>
      <c r="J5" s="879"/>
    </row>
    <row r="6" spans="7:10" ht="12.75">
      <c r="G6" s="879"/>
      <c r="H6" s="366"/>
      <c r="I6" s="366"/>
      <c r="J6" s="879"/>
    </row>
    <row r="7" ht="12.75">
      <c r="J7" s="779"/>
    </row>
    <row r="8" spans="2:10" ht="12.75">
      <c r="B8" s="1093" t="s">
        <v>306</v>
      </c>
      <c r="C8" s="1093"/>
      <c r="D8" s="1093"/>
      <c r="E8" s="1093"/>
      <c r="F8" s="1093"/>
      <c r="G8" s="1093"/>
      <c r="H8" s="1093"/>
      <c r="I8" s="1093"/>
      <c r="J8" s="1093"/>
    </row>
    <row r="9" spans="2:10" ht="12.75">
      <c r="B9" s="1093" t="s">
        <v>598</v>
      </c>
      <c r="C9" s="1093"/>
      <c r="D9" s="1093"/>
      <c r="E9" s="1093"/>
      <c r="F9" s="1093"/>
      <c r="G9" s="1093"/>
      <c r="H9" s="1093"/>
      <c r="I9" s="1093"/>
      <c r="J9" s="1093"/>
    </row>
    <row r="10" spans="2:10" ht="12.75">
      <c r="B10" s="367"/>
      <c r="C10" s="367"/>
      <c r="D10" s="367"/>
      <c r="E10" s="367"/>
      <c r="F10" s="367"/>
      <c r="G10" s="880"/>
      <c r="H10" s="367"/>
      <c r="I10" s="367"/>
      <c r="J10" s="880"/>
    </row>
    <row r="11" spans="3:10" ht="12.75">
      <c r="C11" s="367"/>
      <c r="D11" s="367"/>
      <c r="E11" s="367"/>
      <c r="F11" s="367"/>
      <c r="G11" s="880"/>
      <c r="H11" s="367"/>
      <c r="I11" s="367"/>
      <c r="J11" s="880"/>
    </row>
    <row r="12" spans="4:10" ht="12.75">
      <c r="D12" s="367"/>
      <c r="E12" s="367"/>
      <c r="F12" s="367"/>
      <c r="G12" s="880"/>
      <c r="H12" s="367"/>
      <c r="I12" s="367"/>
      <c r="J12" s="880"/>
    </row>
    <row r="13" spans="9:10" ht="13.5" thickBot="1">
      <c r="I13" s="1088" t="s">
        <v>240</v>
      </c>
      <c r="J13" s="1088"/>
    </row>
    <row r="14" spans="2:10" s="368" customFormat="1" ht="12.75" thickTop="1">
      <c r="B14" s="1073" t="s">
        <v>243</v>
      </c>
      <c r="C14" s="1065" t="s">
        <v>241</v>
      </c>
      <c r="D14" s="1065"/>
      <c r="E14" s="1065"/>
      <c r="F14" s="1065"/>
      <c r="G14" s="1089" t="s">
        <v>242</v>
      </c>
      <c r="H14" s="1073" t="s">
        <v>243</v>
      </c>
      <c r="I14" s="1071" t="s">
        <v>241</v>
      </c>
      <c r="J14" s="1089" t="s">
        <v>242</v>
      </c>
    </row>
    <row r="15" spans="2:10" s="368" customFormat="1" ht="12">
      <c r="B15" s="1074"/>
      <c r="C15" s="1066"/>
      <c r="D15" s="1066"/>
      <c r="E15" s="1066"/>
      <c r="F15" s="1066"/>
      <c r="G15" s="1090"/>
      <c r="H15" s="1074"/>
      <c r="I15" s="1072"/>
      <c r="J15" s="1090"/>
    </row>
    <row r="16" spans="2:10" s="368" customFormat="1" ht="12">
      <c r="B16" s="370" t="s">
        <v>244</v>
      </c>
      <c r="C16" s="1067" t="s">
        <v>9</v>
      </c>
      <c r="D16" s="1067"/>
      <c r="E16" s="1067"/>
      <c r="F16" s="1067"/>
      <c r="G16" s="885">
        <f>'1.sz.Bev.kiad.össz.'!D11</f>
        <v>103261</v>
      </c>
      <c r="H16" s="370" t="s">
        <v>245</v>
      </c>
      <c r="I16" s="369" t="s">
        <v>246</v>
      </c>
      <c r="J16" s="881">
        <v>1708953</v>
      </c>
    </row>
    <row r="17" spans="2:10" s="368" customFormat="1" ht="12">
      <c r="B17" s="373" t="s">
        <v>247</v>
      </c>
      <c r="C17" s="1057" t="s">
        <v>248</v>
      </c>
      <c r="D17" s="1058"/>
      <c r="E17" s="1058"/>
      <c r="F17" s="1059"/>
      <c r="G17" s="885">
        <f>'1.sz.Bev.kiad.össz.'!D15</f>
        <v>589136</v>
      </c>
      <c r="H17" s="373" t="s">
        <v>249</v>
      </c>
      <c r="I17" s="369" t="s">
        <v>31</v>
      </c>
      <c r="J17" s="881">
        <v>371170</v>
      </c>
    </row>
    <row r="18" spans="2:10" s="368" customFormat="1" ht="12">
      <c r="B18" s="374" t="s">
        <v>249</v>
      </c>
      <c r="C18" s="1061" t="s">
        <v>12</v>
      </c>
      <c r="D18" s="1055"/>
      <c r="E18" s="1055"/>
      <c r="F18" s="1056"/>
      <c r="G18" s="886">
        <f>'1.sz.Bev.kiad.össz.'!D20</f>
        <v>46000</v>
      </c>
      <c r="H18" s="374" t="s">
        <v>250</v>
      </c>
      <c r="I18" s="376" t="s">
        <v>146</v>
      </c>
      <c r="J18" s="882">
        <f>SUM(J19:J21)</f>
        <v>0</v>
      </c>
    </row>
    <row r="19" spans="2:10" s="368" customFormat="1" ht="12">
      <c r="B19" s="378" t="s">
        <v>250</v>
      </c>
      <c r="C19" s="1057" t="s">
        <v>251</v>
      </c>
      <c r="D19" s="1058"/>
      <c r="E19" s="1058"/>
      <c r="F19" s="1059"/>
      <c r="G19" s="885">
        <f>'1.sz.Bev.kiad.össz.'!D24</f>
        <v>805864</v>
      </c>
      <c r="H19" s="378"/>
      <c r="I19" s="369" t="s">
        <v>252</v>
      </c>
      <c r="J19" s="881">
        <f>'1.sz.Bev.kiad.össz.'!D73</f>
        <v>0</v>
      </c>
    </row>
    <row r="20" spans="2:10" s="368" customFormat="1" ht="12">
      <c r="B20" s="379" t="s">
        <v>253</v>
      </c>
      <c r="C20" s="1062" t="s">
        <v>14</v>
      </c>
      <c r="D20" s="1063"/>
      <c r="E20" s="1063"/>
      <c r="F20" s="1064"/>
      <c r="G20" s="887">
        <f>'1.sz.Bev.kiad.össz.'!D31</f>
        <v>304981</v>
      </c>
      <c r="H20" s="379"/>
      <c r="I20" s="381" t="s">
        <v>254</v>
      </c>
      <c r="J20" s="883">
        <f>'1.sz.Bev.kiad.össz.'!D74</f>
        <v>0</v>
      </c>
    </row>
    <row r="21" spans="2:10" s="368" customFormat="1" ht="12">
      <c r="B21" s="378" t="s">
        <v>255</v>
      </c>
      <c r="C21" s="1057" t="s">
        <v>256</v>
      </c>
      <c r="D21" s="1058"/>
      <c r="E21" s="1058"/>
      <c r="F21" s="1059"/>
      <c r="G21" s="885">
        <f>'1.sz.Bev.kiad.össz.'!D40</f>
        <v>0</v>
      </c>
      <c r="H21" s="378"/>
      <c r="I21" s="383" t="s">
        <v>314</v>
      </c>
      <c r="J21" s="881">
        <f>'1.sz.Bev.kiad.össz.'!D75</f>
        <v>0</v>
      </c>
    </row>
    <row r="22" spans="2:10" s="368" customFormat="1" ht="12">
      <c r="B22" s="374" t="s">
        <v>258</v>
      </c>
      <c r="C22" s="1057" t="s">
        <v>137</v>
      </c>
      <c r="D22" s="1058"/>
      <c r="E22" s="1058"/>
      <c r="F22" s="1059"/>
      <c r="G22" s="886">
        <f>'1.sz.Bev.kiad.össz.'!D41</f>
        <v>1300</v>
      </c>
      <c r="H22" s="374" t="s">
        <v>253</v>
      </c>
      <c r="I22" s="376" t="s">
        <v>259</v>
      </c>
      <c r="J22" s="882">
        <f>'1.sz.Bev.kiad.össz.'!D76</f>
        <v>1200</v>
      </c>
    </row>
    <row r="23" spans="2:10" s="368" customFormat="1" ht="12">
      <c r="B23" s="374" t="s">
        <v>260</v>
      </c>
      <c r="C23" s="1060" t="s">
        <v>138</v>
      </c>
      <c r="D23" s="1060"/>
      <c r="E23" s="1060"/>
      <c r="F23" s="1060"/>
      <c r="G23" s="886">
        <f>'1.sz.Bev.kiad.össz.'!D42</f>
        <v>205595</v>
      </c>
      <c r="H23" s="374" t="s">
        <v>255</v>
      </c>
      <c r="I23" s="384" t="s">
        <v>572</v>
      </c>
      <c r="J23" s="882">
        <v>49394</v>
      </c>
    </row>
    <row r="24" spans="2:10" s="368" customFormat="1" ht="12">
      <c r="B24" s="374" t="s">
        <v>261</v>
      </c>
      <c r="C24" s="1060" t="s">
        <v>18</v>
      </c>
      <c r="D24" s="1060"/>
      <c r="E24" s="1060"/>
      <c r="F24" s="1060"/>
      <c r="G24" s="886">
        <f>'1.sz.Bev.kiad.össz.'!D47</f>
        <v>74580</v>
      </c>
      <c r="H24" s="374" t="s">
        <v>258</v>
      </c>
      <c r="I24" s="376" t="s">
        <v>35</v>
      </c>
      <c r="J24" s="882"/>
    </row>
    <row r="25" spans="1:10" s="368" customFormat="1" ht="19.5" customHeight="1" thickBot="1">
      <c r="A25" s="385"/>
      <c r="B25" s="1068" t="s">
        <v>262</v>
      </c>
      <c r="C25" s="1069"/>
      <c r="D25" s="1069"/>
      <c r="E25" s="1069"/>
      <c r="F25" s="1070"/>
      <c r="G25" s="884">
        <f>SUM(G16:G24)</f>
        <v>2130717</v>
      </c>
      <c r="H25" s="387" t="s">
        <v>263</v>
      </c>
      <c r="I25" s="388"/>
      <c r="J25" s="884">
        <f>SUM(J16+J17+J18+J22+J23+J24)</f>
        <v>2130717</v>
      </c>
    </row>
    <row r="26" spans="7:10" s="368" customFormat="1" ht="12.75" thickTop="1">
      <c r="G26" s="847"/>
      <c r="J26" s="847"/>
    </row>
    <row r="27" spans="7:10" s="368" customFormat="1" ht="12">
      <c r="G27" s="847"/>
      <c r="J27" s="847"/>
    </row>
    <row r="28" spans="7:10" s="368" customFormat="1" ht="12">
      <c r="G28" s="847"/>
      <c r="J28" s="847"/>
    </row>
  </sheetData>
  <sheetProtection/>
  <mergeCells count="21">
    <mergeCell ref="C17:F17"/>
    <mergeCell ref="H14:H15"/>
    <mergeCell ref="C16:F16"/>
    <mergeCell ref="B25:F25"/>
    <mergeCell ref="C20:F20"/>
    <mergeCell ref="C21:F21"/>
    <mergeCell ref="C22:F22"/>
    <mergeCell ref="C23:F23"/>
    <mergeCell ref="C24:F24"/>
    <mergeCell ref="C18:F18"/>
    <mergeCell ref="C19:F19"/>
    <mergeCell ref="I13:J13"/>
    <mergeCell ref="J14:J15"/>
    <mergeCell ref="B1:J1"/>
    <mergeCell ref="G4:J4"/>
    <mergeCell ref="B8:J8"/>
    <mergeCell ref="B9:J9"/>
    <mergeCell ref="I14:I15"/>
    <mergeCell ref="B14:B15"/>
    <mergeCell ref="C14:F15"/>
    <mergeCell ref="G14:G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 xml:space="preserve">&amp;C&amp;P. oldal&amp;R. 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1">
      <selection activeCell="F22" sqref="F22"/>
    </sheetView>
  </sheetViews>
  <sheetFormatPr defaultColWidth="9.140625" defaultRowHeight="15" customHeight="1"/>
  <cols>
    <col min="1" max="1" width="6.28125" style="0" customWidth="1"/>
    <col min="2" max="2" width="32.28125" style="0" customWidth="1"/>
    <col min="3" max="3" width="27.28125" style="0" customWidth="1"/>
    <col min="4" max="4" width="14.28125" style="0" customWidth="1"/>
    <col min="5" max="5" width="6.421875" style="0" customWidth="1"/>
    <col min="6" max="6" width="11.28125" style="0" customWidth="1"/>
    <col min="7" max="7" width="6.140625" style="0" customWidth="1"/>
    <col min="8" max="8" width="11.140625" style="0" customWidth="1"/>
  </cols>
  <sheetData>
    <row r="1" spans="1:8" ht="15" customHeight="1">
      <c r="A1" s="78" t="s">
        <v>202</v>
      </c>
      <c r="F1" s="1173" t="s">
        <v>438</v>
      </c>
      <c r="G1" s="1173"/>
      <c r="H1" s="1173"/>
    </row>
    <row r="4" spans="1:8" ht="15" customHeight="1">
      <c r="A4" s="1093" t="s">
        <v>439</v>
      </c>
      <c r="B4" s="1093"/>
      <c r="C4" s="1093"/>
      <c r="D4" s="1093"/>
      <c r="E4" s="1093"/>
      <c r="F4" s="1093"/>
      <c r="G4" s="1093"/>
      <c r="H4" s="1093"/>
    </row>
    <row r="5" spans="1:8" ht="15" customHeight="1">
      <c r="A5" s="1093" t="s">
        <v>641</v>
      </c>
      <c r="B5" s="1093"/>
      <c r="C5" s="1093"/>
      <c r="D5" s="1093"/>
      <c r="E5" s="1093"/>
      <c r="F5" s="1093"/>
      <c r="G5" s="1093"/>
      <c r="H5" s="1093"/>
    </row>
    <row r="7" spans="7:8" ht="15" customHeight="1" thickBot="1">
      <c r="G7" s="1204" t="s">
        <v>179</v>
      </c>
      <c r="H7" s="1204"/>
    </row>
    <row r="8" spans="1:8" s="78" customFormat="1" ht="15" customHeight="1">
      <c r="A8" s="1205" t="s">
        <v>440</v>
      </c>
      <c r="B8" s="1206"/>
      <c r="C8" s="581" t="s">
        <v>441</v>
      </c>
      <c r="D8" s="1205" t="s">
        <v>442</v>
      </c>
      <c r="E8" s="1206"/>
      <c r="F8" s="1207" t="s">
        <v>443</v>
      </c>
      <c r="G8" s="1207"/>
      <c r="H8" s="1206"/>
    </row>
    <row r="9" spans="1:8" s="78" customFormat="1" ht="15" customHeight="1" thickBot="1">
      <c r="A9" s="582"/>
      <c r="B9" s="583"/>
      <c r="C9" s="582"/>
      <c r="D9" s="1201" t="s">
        <v>444</v>
      </c>
      <c r="E9" s="1202"/>
      <c r="F9" s="1203" t="s">
        <v>445</v>
      </c>
      <c r="G9" s="1203"/>
      <c r="H9" s="1202"/>
    </row>
    <row r="10" spans="1:8" ht="15" customHeight="1">
      <c r="A10" s="584" t="s">
        <v>446</v>
      </c>
      <c r="B10" s="585"/>
      <c r="C10" s="334" t="s">
        <v>447</v>
      </c>
      <c r="D10" s="586"/>
      <c r="E10" s="587"/>
      <c r="F10" s="192"/>
      <c r="G10" s="192"/>
      <c r="H10" s="194"/>
    </row>
    <row r="11" spans="1:8" ht="15" customHeight="1">
      <c r="A11" s="588" t="s">
        <v>448</v>
      </c>
      <c r="B11" s="194"/>
      <c r="C11" s="334"/>
      <c r="D11" s="870">
        <v>34000</v>
      </c>
      <c r="E11" s="587"/>
      <c r="F11" s="871"/>
      <c r="G11" s="871"/>
      <c r="H11" s="872">
        <v>4600</v>
      </c>
    </row>
    <row r="12" spans="1:8" ht="15" customHeight="1">
      <c r="A12" s="334"/>
      <c r="B12" s="194" t="s">
        <v>449</v>
      </c>
      <c r="C12" s="589" t="s">
        <v>450</v>
      </c>
      <c r="D12" s="586"/>
      <c r="E12" s="587"/>
      <c r="F12" s="871">
        <v>1000</v>
      </c>
      <c r="G12" s="871"/>
      <c r="H12" s="730"/>
    </row>
    <row r="13" spans="1:8" ht="15" customHeight="1">
      <c r="A13" s="334"/>
      <c r="B13" s="194" t="s">
        <v>451</v>
      </c>
      <c r="C13" s="589" t="s">
        <v>452</v>
      </c>
      <c r="D13" s="586"/>
      <c r="E13" s="587"/>
      <c r="F13" s="871">
        <v>3600</v>
      </c>
      <c r="G13" s="871"/>
      <c r="H13" s="730"/>
    </row>
    <row r="14" spans="1:8" ht="15" customHeight="1">
      <c r="A14" s="334"/>
      <c r="B14" s="194"/>
      <c r="C14" s="589"/>
      <c r="D14" s="586"/>
      <c r="E14" s="587"/>
      <c r="F14" s="871"/>
      <c r="G14" s="871"/>
      <c r="H14" s="730"/>
    </row>
    <row r="15" spans="1:8" ht="15" customHeight="1" thickBot="1">
      <c r="A15" s="334"/>
      <c r="B15" s="194"/>
      <c r="C15" s="334"/>
      <c r="D15" s="589"/>
      <c r="E15" s="590"/>
      <c r="F15" s="871"/>
      <c r="G15" s="871"/>
      <c r="H15" s="730"/>
    </row>
    <row r="16" spans="1:8" ht="28.5" customHeight="1" thickBot="1">
      <c r="A16" s="562" t="s">
        <v>453</v>
      </c>
      <c r="B16" s="591"/>
      <c r="C16" s="592"/>
      <c r="D16" s="562"/>
      <c r="E16" s="591"/>
      <c r="F16" s="873"/>
      <c r="G16" s="873"/>
      <c r="H16" s="874">
        <f>SUM(H11)</f>
        <v>4600</v>
      </c>
    </row>
    <row r="18" ht="15" customHeight="1">
      <c r="A18" t="s">
        <v>454</v>
      </c>
    </row>
    <row r="19" spans="2:3" ht="15" customHeight="1">
      <c r="B19" s="580" t="s">
        <v>448</v>
      </c>
      <c r="C19" t="s">
        <v>455</v>
      </c>
    </row>
    <row r="20" ht="15" customHeight="1">
      <c r="C20" t="s">
        <v>456</v>
      </c>
    </row>
    <row r="21" ht="15" customHeight="1">
      <c r="C21" t="s">
        <v>457</v>
      </c>
    </row>
    <row r="22" spans="1:2" ht="15" customHeight="1">
      <c r="A22" s="78"/>
      <c r="B22" s="580"/>
    </row>
  </sheetData>
  <sheetProtection/>
  <mergeCells count="9">
    <mergeCell ref="D9:E9"/>
    <mergeCell ref="F9:H9"/>
    <mergeCell ref="F1:H1"/>
    <mergeCell ref="A4:H4"/>
    <mergeCell ref="A5:H5"/>
    <mergeCell ref="G7:H7"/>
    <mergeCell ref="A8:B8"/>
    <mergeCell ref="D8:E8"/>
    <mergeCell ref="F8:H8"/>
  </mergeCells>
  <printOptions/>
  <pageMargins left="1.1811023622047245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A6">
      <selection activeCell="C33" sqref="C33"/>
    </sheetView>
  </sheetViews>
  <sheetFormatPr defaultColWidth="9.140625" defaultRowHeight="12.75"/>
  <cols>
    <col min="1" max="1" width="40.7109375" style="0" customWidth="1"/>
    <col min="2" max="2" width="9.140625" style="685" customWidth="1"/>
    <col min="3" max="3" width="40.7109375" style="0" customWidth="1"/>
    <col min="4" max="4" width="9.140625" style="685" customWidth="1"/>
  </cols>
  <sheetData>
    <row r="1" ht="12.75">
      <c r="A1" s="78" t="s">
        <v>202</v>
      </c>
    </row>
    <row r="2" spans="1:4" ht="12.75">
      <c r="A2" s="78"/>
      <c r="C2" s="1208" t="s">
        <v>348</v>
      </c>
      <c r="D2" s="1209"/>
    </row>
    <row r="4" spans="1:4" ht="12.75">
      <c r="A4" s="1093" t="s">
        <v>349</v>
      </c>
      <c r="B4" s="1093"/>
      <c r="C4" s="1093"/>
      <c r="D4" s="1093"/>
    </row>
    <row r="5" spans="1:4" ht="12.75">
      <c r="A5" s="1093" t="s">
        <v>607</v>
      </c>
      <c r="B5" s="1093"/>
      <c r="C5" s="1093"/>
      <c r="D5" s="1093"/>
    </row>
    <row r="6" spans="1:4" ht="13.5" thickBot="1">
      <c r="A6" s="535"/>
      <c r="B6" s="855"/>
      <c r="C6" s="1210" t="s">
        <v>350</v>
      </c>
      <c r="D6" s="1210"/>
    </row>
    <row r="7" spans="1:4" ht="13.5" thickTop="1">
      <c r="A7" s="536" t="s">
        <v>351</v>
      </c>
      <c r="B7" s="850" t="s">
        <v>285</v>
      </c>
      <c r="C7" s="536" t="s">
        <v>352</v>
      </c>
      <c r="D7" s="848" t="s">
        <v>285</v>
      </c>
    </row>
    <row r="8" spans="1:4" ht="12.75">
      <c r="A8" s="862" t="s">
        <v>9</v>
      </c>
      <c r="B8" s="863">
        <f>'1.sz.Bev.kiad.össz.'!D11</f>
        <v>103261</v>
      </c>
      <c r="C8" s="864" t="s">
        <v>25</v>
      </c>
      <c r="D8" s="865">
        <v>937308</v>
      </c>
    </row>
    <row r="9" spans="1:4" ht="12.75">
      <c r="A9" s="866" t="s">
        <v>353</v>
      </c>
      <c r="B9" s="867">
        <f>'1.sz.Bev.kiad.össz.'!D15</f>
        <v>589136</v>
      </c>
      <c r="C9" s="868" t="s">
        <v>354</v>
      </c>
      <c r="D9" s="869">
        <f>'1.sz.Bev.kiad.össz.'!D62</f>
        <v>223753</v>
      </c>
    </row>
    <row r="10" spans="1:4" ht="12.75">
      <c r="A10" s="866" t="s">
        <v>355</v>
      </c>
      <c r="B10" s="867">
        <f>'1.sz.Bev.kiad.össz.'!D24</f>
        <v>805864</v>
      </c>
      <c r="C10" s="868" t="s">
        <v>356</v>
      </c>
      <c r="D10" s="869">
        <v>405235</v>
      </c>
    </row>
    <row r="11" spans="1:4" ht="12.75">
      <c r="A11" s="866" t="s">
        <v>14</v>
      </c>
      <c r="B11" s="867">
        <v>121772</v>
      </c>
      <c r="C11" s="868" t="s">
        <v>28</v>
      </c>
      <c r="D11" s="869">
        <v>57637</v>
      </c>
    </row>
    <row r="12" spans="1:4" ht="12.75">
      <c r="A12" s="866" t="s">
        <v>357</v>
      </c>
      <c r="B12" s="867">
        <v>39111</v>
      </c>
      <c r="C12" s="868" t="s">
        <v>358</v>
      </c>
      <c r="D12" s="869">
        <v>85020</v>
      </c>
    </row>
    <row r="13" spans="1:4" ht="12.75">
      <c r="A13" s="866" t="s">
        <v>371</v>
      </c>
      <c r="B13" s="867">
        <v>49809</v>
      </c>
      <c r="C13" s="868" t="s">
        <v>30</v>
      </c>
      <c r="D13" s="869"/>
    </row>
    <row r="14" spans="1:4" ht="12.75">
      <c r="A14" s="866"/>
      <c r="B14" s="867"/>
      <c r="C14" s="868" t="s">
        <v>151</v>
      </c>
      <c r="D14" s="869">
        <v>0</v>
      </c>
    </row>
    <row r="15" spans="1:4" ht="12.75">
      <c r="A15" s="866"/>
      <c r="B15" s="867"/>
      <c r="C15" s="868" t="s">
        <v>147</v>
      </c>
      <c r="D15" s="869">
        <v>0</v>
      </c>
    </row>
    <row r="16" spans="1:4" ht="12.75">
      <c r="A16" s="866"/>
      <c r="B16" s="869"/>
      <c r="C16" s="866" t="s">
        <v>148</v>
      </c>
      <c r="D16" s="869"/>
    </row>
    <row r="17" spans="1:4" ht="13.5" thickBot="1">
      <c r="A17" s="540" t="s">
        <v>359</v>
      </c>
      <c r="B17" s="857">
        <f>SUM(B8:B16)</f>
        <v>1708953</v>
      </c>
      <c r="C17" s="540" t="s">
        <v>360</v>
      </c>
      <c r="D17" s="849">
        <f>SUM(D8:D16)</f>
        <v>1708953</v>
      </c>
    </row>
    <row r="18" ht="13.5" thickTop="1"/>
    <row r="20" spans="1:4" ht="12.75">
      <c r="A20" s="1093" t="s">
        <v>361</v>
      </c>
      <c r="B20" s="1093"/>
      <c r="C20" s="1093"/>
      <c r="D20" s="1093"/>
    </row>
    <row r="21" spans="1:4" ht="12.75">
      <c r="A21" s="1093" t="s">
        <v>607</v>
      </c>
      <c r="B21" s="1093"/>
      <c r="C21" s="1093"/>
      <c r="D21" s="1093"/>
    </row>
    <row r="22" ht="13.5" thickBot="1"/>
    <row r="23" spans="1:4" ht="13.5" thickTop="1">
      <c r="A23" s="536" t="s">
        <v>351</v>
      </c>
      <c r="B23" s="850" t="s">
        <v>285</v>
      </c>
      <c r="C23" s="536" t="s">
        <v>352</v>
      </c>
      <c r="D23" s="850" t="s">
        <v>285</v>
      </c>
    </row>
    <row r="24" spans="1:4" ht="12.75">
      <c r="A24" s="537" t="s">
        <v>12</v>
      </c>
      <c r="B24" s="858">
        <f>'1.sz.Bev.kiad.össz.'!D20</f>
        <v>46000</v>
      </c>
      <c r="C24" s="538" t="s">
        <v>558</v>
      </c>
      <c r="D24" s="851">
        <f>'1.sz.Bev.kiad.össz.'!D70</f>
        <v>368968</v>
      </c>
    </row>
    <row r="25" spans="1:4" ht="12.75">
      <c r="A25" s="539" t="s">
        <v>362</v>
      </c>
      <c r="B25" s="859"/>
      <c r="C25" s="318" t="s">
        <v>363</v>
      </c>
      <c r="D25" s="852">
        <v>2202</v>
      </c>
    </row>
    <row r="26" spans="1:4" ht="12.75">
      <c r="A26" s="539" t="s">
        <v>366</v>
      </c>
      <c r="B26" s="859">
        <f>'1.sz.Bev.kiad.össz.'!D41</f>
        <v>1300</v>
      </c>
      <c r="C26" s="318" t="s">
        <v>365</v>
      </c>
      <c r="D26" s="852">
        <v>0</v>
      </c>
    </row>
    <row r="27" spans="1:4" ht="12.75">
      <c r="A27" s="539" t="s">
        <v>14</v>
      </c>
      <c r="B27" s="859">
        <v>183209</v>
      </c>
      <c r="C27" s="318" t="s">
        <v>367</v>
      </c>
      <c r="D27" s="852">
        <f>'3.sz.felhalm.kiad.'!D33</f>
        <v>1200</v>
      </c>
    </row>
    <row r="28" spans="1:4" ht="12.75">
      <c r="A28" s="539" t="s">
        <v>369</v>
      </c>
      <c r="B28" s="859">
        <f>'1.sz.Bev.kiad.össz.'!D40</f>
        <v>0</v>
      </c>
      <c r="C28" s="542" t="s">
        <v>368</v>
      </c>
      <c r="D28" s="851">
        <v>22803</v>
      </c>
    </row>
    <row r="29" spans="1:4" ht="12.75">
      <c r="A29" s="544" t="s">
        <v>364</v>
      </c>
      <c r="B29" s="860">
        <v>166484</v>
      </c>
      <c r="C29" s="543" t="s">
        <v>370</v>
      </c>
      <c r="D29" s="853">
        <v>26591</v>
      </c>
    </row>
    <row r="30" spans="1:4" ht="12.75">
      <c r="A30" s="539" t="s">
        <v>371</v>
      </c>
      <c r="B30" s="852">
        <v>24771</v>
      </c>
      <c r="C30" s="543" t="s">
        <v>372</v>
      </c>
      <c r="D30" s="852">
        <v>0</v>
      </c>
    </row>
    <row r="31" spans="1:4" ht="12.75">
      <c r="A31" s="539"/>
      <c r="B31" s="852"/>
      <c r="C31" s="318"/>
      <c r="D31" s="852"/>
    </row>
    <row r="32" spans="1:4" ht="13.5" thickBot="1">
      <c r="A32" s="540" t="s">
        <v>373</v>
      </c>
      <c r="B32" s="861">
        <f>SUM(B24:B31)</f>
        <v>421764</v>
      </c>
      <c r="C32" s="545" t="s">
        <v>374</v>
      </c>
      <c r="D32" s="854">
        <f>SUM(D24:D30)</f>
        <v>421764</v>
      </c>
    </row>
    <row r="33" ht="13.5" thickTop="1"/>
    <row r="35" spans="1:4" ht="13.5" thickBot="1">
      <c r="A35" s="535"/>
      <c r="B35" s="855"/>
      <c r="C35" s="535"/>
      <c r="D35" s="855"/>
    </row>
    <row r="36" spans="1:4" s="78" customFormat="1" ht="20.25" customHeight="1" thickBot="1" thickTop="1">
      <c r="A36" s="546" t="s">
        <v>375</v>
      </c>
      <c r="B36" s="856">
        <f>SUM(B17+B32)</f>
        <v>2130717</v>
      </c>
      <c r="C36" s="547" t="s">
        <v>376</v>
      </c>
      <c r="D36" s="856">
        <f>SUM(D17+D32)</f>
        <v>2130717</v>
      </c>
    </row>
    <row r="37" ht="13.5" thickTop="1"/>
  </sheetData>
  <sheetProtection/>
  <mergeCells count="6">
    <mergeCell ref="A20:D20"/>
    <mergeCell ref="A21:D21"/>
    <mergeCell ref="C2:D2"/>
    <mergeCell ref="A4:D4"/>
    <mergeCell ref="A5:D5"/>
    <mergeCell ref="C6:D6"/>
  </mergeCells>
  <printOptions/>
  <pageMargins left="1.3779527559055118" right="0.7874015748031497" top="0.5905511811023623" bottom="0" header="0.5118110236220472" footer="0.5118110236220472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5">
      <selection activeCell="D49" sqref="D49"/>
    </sheetView>
  </sheetViews>
  <sheetFormatPr defaultColWidth="9.140625" defaultRowHeight="12" customHeight="1"/>
  <cols>
    <col min="1" max="1" width="66.8515625" style="0" customWidth="1"/>
  </cols>
  <sheetData>
    <row r="1" spans="1:4" ht="12" customHeight="1">
      <c r="A1" s="78" t="s">
        <v>202</v>
      </c>
      <c r="C1" s="1208" t="s">
        <v>458</v>
      </c>
      <c r="D1" s="1208"/>
    </row>
    <row r="3" spans="1:4" ht="12" customHeight="1">
      <c r="A3" s="1093" t="s">
        <v>459</v>
      </c>
      <c r="B3" s="1093"/>
      <c r="C3" s="1093"/>
      <c r="D3" s="1093"/>
    </row>
    <row r="4" spans="1:4" ht="12" customHeight="1">
      <c r="A4" s="1093" t="s">
        <v>626</v>
      </c>
      <c r="B4" s="1093"/>
      <c r="C4" s="1093"/>
      <c r="D4" s="1093"/>
    </row>
    <row r="5" spans="1:4" ht="12" customHeight="1" thickBot="1">
      <c r="A5" s="593"/>
      <c r="B5" s="594"/>
      <c r="C5" s="594"/>
      <c r="D5" s="595" t="s">
        <v>460</v>
      </c>
    </row>
    <row r="6" spans="1:4" ht="14.25" customHeight="1" thickBot="1">
      <c r="A6" s="596" t="s">
        <v>241</v>
      </c>
      <c r="B6" s="597" t="s">
        <v>487</v>
      </c>
      <c r="C6" s="597" t="s">
        <v>592</v>
      </c>
      <c r="D6" s="598" t="s">
        <v>627</v>
      </c>
    </row>
    <row r="7" spans="1:4" ht="18" customHeight="1" thickBot="1">
      <c r="A7" s="599" t="s">
        <v>461</v>
      </c>
      <c r="B7" s="600"/>
      <c r="C7" s="600"/>
      <c r="D7" s="601"/>
    </row>
    <row r="8" spans="1:4" ht="23.25" customHeight="1">
      <c r="A8" s="602" t="s">
        <v>462</v>
      </c>
      <c r="B8" s="603">
        <v>103261</v>
      </c>
      <c r="C8" s="603">
        <v>100467</v>
      </c>
      <c r="D8" s="604">
        <v>100467</v>
      </c>
    </row>
    <row r="9" spans="1:4" ht="13.5" customHeight="1">
      <c r="A9" s="605" t="s">
        <v>463</v>
      </c>
      <c r="B9" s="606">
        <v>329990</v>
      </c>
      <c r="C9" s="606">
        <v>330738</v>
      </c>
      <c r="D9" s="607">
        <v>330738</v>
      </c>
    </row>
    <row r="10" spans="1:4" ht="13.5" customHeight="1">
      <c r="A10" s="605" t="s">
        <v>464</v>
      </c>
      <c r="B10" s="606">
        <v>1065010</v>
      </c>
      <c r="C10" s="606">
        <v>1076030</v>
      </c>
      <c r="D10" s="607">
        <v>1076030</v>
      </c>
    </row>
    <row r="11" spans="1:4" ht="13.5" customHeight="1">
      <c r="A11" s="605" t="s">
        <v>14</v>
      </c>
      <c r="B11" s="606">
        <v>121772</v>
      </c>
      <c r="C11" s="606">
        <v>105000</v>
      </c>
      <c r="D11" s="607">
        <v>115000</v>
      </c>
    </row>
    <row r="12" spans="1:4" ht="13.5" customHeight="1">
      <c r="A12" s="605" t="s">
        <v>465</v>
      </c>
      <c r="B12" s="606"/>
      <c r="C12" s="606"/>
      <c r="D12" s="607"/>
    </row>
    <row r="13" spans="1:4" ht="13.5" customHeight="1">
      <c r="A13" s="605" t="s">
        <v>466</v>
      </c>
      <c r="B13" s="606">
        <v>39111</v>
      </c>
      <c r="C13" s="606">
        <v>43050</v>
      </c>
      <c r="D13" s="607">
        <v>33050</v>
      </c>
    </row>
    <row r="14" spans="1:4" ht="13.5" customHeight="1" thickBot="1">
      <c r="A14" s="608" t="s">
        <v>467</v>
      </c>
      <c r="B14" s="609">
        <v>49809</v>
      </c>
      <c r="C14" s="609"/>
      <c r="D14" s="610"/>
    </row>
    <row r="15" spans="1:4" ht="15" customHeight="1" thickBot="1">
      <c r="A15" s="611" t="s">
        <v>359</v>
      </c>
      <c r="B15" s="612">
        <f>SUM(B8:B14)</f>
        <v>1708953</v>
      </c>
      <c r="C15" s="612">
        <f>SUM(C8:C14)</f>
        <v>1655285</v>
      </c>
      <c r="D15" s="613">
        <f>SUM(D8:D14)</f>
        <v>1655285</v>
      </c>
    </row>
    <row r="16" spans="1:4" ht="13.5" customHeight="1">
      <c r="A16" s="614" t="s">
        <v>468</v>
      </c>
      <c r="B16" s="615">
        <v>937308</v>
      </c>
      <c r="C16" s="615">
        <v>908404</v>
      </c>
      <c r="D16" s="616">
        <v>908404</v>
      </c>
    </row>
    <row r="17" spans="1:4" ht="13.5" customHeight="1">
      <c r="A17" s="617" t="s">
        <v>26</v>
      </c>
      <c r="B17" s="618">
        <v>223753</v>
      </c>
      <c r="C17" s="618">
        <v>208542</v>
      </c>
      <c r="D17" s="619">
        <v>208542</v>
      </c>
    </row>
    <row r="18" spans="1:4" ht="24" customHeight="1">
      <c r="A18" s="617" t="s">
        <v>469</v>
      </c>
      <c r="B18" s="618">
        <v>405235</v>
      </c>
      <c r="C18" s="618">
        <v>410339</v>
      </c>
      <c r="D18" s="619">
        <v>416339</v>
      </c>
    </row>
    <row r="19" spans="1:4" ht="13.5" customHeight="1">
      <c r="A19" s="617" t="s">
        <v>470</v>
      </c>
      <c r="B19" s="618">
        <v>57637</v>
      </c>
      <c r="C19" s="618">
        <v>40000</v>
      </c>
      <c r="D19" s="619">
        <v>40000</v>
      </c>
    </row>
    <row r="20" spans="1:4" ht="13.5" customHeight="1">
      <c r="A20" s="617" t="s">
        <v>30</v>
      </c>
      <c r="B20" s="618">
        <v>85020</v>
      </c>
      <c r="C20" s="618">
        <v>88000</v>
      </c>
      <c r="D20" s="619">
        <v>82000</v>
      </c>
    </row>
    <row r="21" spans="1:4" ht="13.5" customHeight="1">
      <c r="A21" s="617" t="s">
        <v>471</v>
      </c>
      <c r="B21" s="618"/>
      <c r="C21" s="618"/>
      <c r="D21" s="619"/>
    </row>
    <row r="22" spans="1:4" ht="13.5" customHeight="1">
      <c r="A22" s="617" t="s">
        <v>472</v>
      </c>
      <c r="B22" s="618"/>
      <c r="C22" s="618"/>
      <c r="D22" s="619"/>
    </row>
    <row r="23" spans="1:4" ht="13.5" customHeight="1" thickBot="1">
      <c r="A23" s="620" t="s">
        <v>149</v>
      </c>
      <c r="B23" s="621"/>
      <c r="C23" s="621"/>
      <c r="D23" s="622"/>
    </row>
    <row r="24" spans="1:6" ht="15.75" customHeight="1" thickBot="1">
      <c r="A24" s="623" t="s">
        <v>360</v>
      </c>
      <c r="B24" s="624">
        <f>SUM(B16:B23)</f>
        <v>1708953</v>
      </c>
      <c r="C24" s="624">
        <f>SUM(C16:C23)</f>
        <v>1655285</v>
      </c>
      <c r="D24" s="625">
        <f>SUM(D16:D23)</f>
        <v>1655285</v>
      </c>
      <c r="F24" s="312"/>
    </row>
    <row r="25" spans="1:4" ht="18" customHeight="1" thickBot="1">
      <c r="A25" s="626" t="s">
        <v>473</v>
      </c>
      <c r="B25" s="627"/>
      <c r="C25" s="627"/>
      <c r="D25" s="628"/>
    </row>
    <row r="26" spans="1:4" ht="13.5" customHeight="1">
      <c r="A26" s="629" t="s">
        <v>474</v>
      </c>
      <c r="B26" s="630">
        <v>42000</v>
      </c>
      <c r="C26" s="630">
        <v>40000</v>
      </c>
      <c r="D26" s="631">
        <v>40000</v>
      </c>
    </row>
    <row r="27" spans="1:4" ht="13.5" customHeight="1">
      <c r="A27" s="636" t="s">
        <v>488</v>
      </c>
      <c r="B27" s="615"/>
      <c r="C27" s="615"/>
      <c r="D27" s="616"/>
    </row>
    <row r="28" spans="1:4" ht="13.5" customHeight="1">
      <c r="A28" s="614" t="s">
        <v>475</v>
      </c>
      <c r="B28" s="615"/>
      <c r="C28" s="615"/>
      <c r="D28" s="616"/>
    </row>
    <row r="29" spans="1:4" ht="13.5" customHeight="1">
      <c r="A29" s="617" t="s">
        <v>369</v>
      </c>
      <c r="B29" s="618">
        <v>4000</v>
      </c>
      <c r="C29" s="618">
        <v>5000</v>
      </c>
      <c r="D29" s="619">
        <v>5000</v>
      </c>
    </row>
    <row r="30" spans="1:4" ht="13.5" customHeight="1">
      <c r="A30" s="617" t="s">
        <v>14</v>
      </c>
      <c r="B30" s="618">
        <v>183209</v>
      </c>
      <c r="C30" s="618">
        <v>308812</v>
      </c>
      <c r="D30" s="619">
        <v>20000</v>
      </c>
    </row>
    <row r="31" spans="1:4" ht="13.5" customHeight="1">
      <c r="A31" s="617" t="s">
        <v>476</v>
      </c>
      <c r="B31" s="618"/>
      <c r="C31" s="618"/>
      <c r="D31" s="619"/>
    </row>
    <row r="32" spans="1:4" ht="13.5" customHeight="1">
      <c r="A32" s="632" t="s">
        <v>477</v>
      </c>
      <c r="B32" s="618"/>
      <c r="C32" s="618"/>
      <c r="D32" s="619"/>
    </row>
    <row r="33" spans="1:4" ht="13.5" customHeight="1">
      <c r="A33" s="617" t="s">
        <v>478</v>
      </c>
      <c r="B33" s="618">
        <v>1300</v>
      </c>
      <c r="C33" s="618">
        <v>1300</v>
      </c>
      <c r="D33" s="619">
        <v>1300</v>
      </c>
    </row>
    <row r="34" spans="1:4" ht="13.5" customHeight="1">
      <c r="A34" s="617" t="s">
        <v>479</v>
      </c>
      <c r="B34" s="618">
        <v>166484</v>
      </c>
      <c r="C34" s="618">
        <v>59660</v>
      </c>
      <c r="D34" s="619">
        <v>10000</v>
      </c>
    </row>
    <row r="35" spans="1:4" ht="13.5" customHeight="1" thickBot="1">
      <c r="A35" s="620" t="s">
        <v>480</v>
      </c>
      <c r="B35" s="621">
        <v>24771</v>
      </c>
      <c r="C35" s="621">
        <v>21743</v>
      </c>
      <c r="D35" s="622">
        <v>16605</v>
      </c>
    </row>
    <row r="36" spans="1:6" ht="16.5" customHeight="1" thickBot="1">
      <c r="A36" s="611" t="s">
        <v>373</v>
      </c>
      <c r="B36" s="612">
        <f>SUM(B26:B35)</f>
        <v>421764</v>
      </c>
      <c r="C36" s="612">
        <f>SUM(C26:C35)</f>
        <v>436515</v>
      </c>
      <c r="D36" s="613">
        <f>SUM(D26:D35)</f>
        <v>92905</v>
      </c>
      <c r="F36" s="312"/>
    </row>
    <row r="37" spans="1:4" ht="13.5" customHeight="1">
      <c r="A37" s="614" t="s">
        <v>481</v>
      </c>
      <c r="B37" s="615">
        <v>371170</v>
      </c>
      <c r="C37" s="615">
        <v>377155</v>
      </c>
      <c r="D37" s="616">
        <v>30000</v>
      </c>
    </row>
    <row r="38" spans="1:4" ht="13.5" customHeight="1">
      <c r="A38" s="617" t="s">
        <v>482</v>
      </c>
      <c r="B38" s="618"/>
      <c r="C38" s="618">
        <v>3500</v>
      </c>
      <c r="D38" s="619">
        <v>3500</v>
      </c>
    </row>
    <row r="39" spans="1:4" ht="13.5" customHeight="1">
      <c r="A39" s="617" t="s">
        <v>483</v>
      </c>
      <c r="B39" s="618"/>
      <c r="C39" s="618"/>
      <c r="D39" s="619"/>
    </row>
    <row r="40" spans="1:4" ht="13.5" customHeight="1">
      <c r="A40" s="617" t="s">
        <v>484</v>
      </c>
      <c r="B40" s="618">
        <v>1200</v>
      </c>
      <c r="C40" s="618">
        <v>1200</v>
      </c>
      <c r="D40" s="619">
        <v>1200</v>
      </c>
    </row>
    <row r="41" spans="1:4" ht="13.5" customHeight="1">
      <c r="A41" s="617" t="s">
        <v>337</v>
      </c>
      <c r="B41" s="618">
        <v>22803</v>
      </c>
      <c r="C41" s="618">
        <v>29661</v>
      </c>
      <c r="D41" s="619">
        <v>34797</v>
      </c>
    </row>
    <row r="42" spans="1:4" ht="13.5" customHeight="1">
      <c r="A42" s="633" t="s">
        <v>370</v>
      </c>
      <c r="B42" s="634">
        <v>26591</v>
      </c>
      <c r="C42" s="634">
        <v>24999</v>
      </c>
      <c r="D42" s="635">
        <v>23408</v>
      </c>
    </row>
    <row r="43" spans="1:4" ht="13.5" customHeight="1" thickBot="1">
      <c r="A43" s="620" t="s">
        <v>147</v>
      </c>
      <c r="B43" s="621">
        <v>0</v>
      </c>
      <c r="C43" s="621"/>
      <c r="D43" s="622"/>
    </row>
    <row r="44" spans="1:4" ht="15" customHeight="1" thickBot="1">
      <c r="A44" s="611" t="s">
        <v>374</v>
      </c>
      <c r="B44" s="612">
        <f>SUM(B37:B43)</f>
        <v>421764</v>
      </c>
      <c r="C44" s="612">
        <f>SUM(C37:C43)</f>
        <v>436515</v>
      </c>
      <c r="D44" s="613">
        <v>92905</v>
      </c>
    </row>
    <row r="45" spans="1:4" ht="15" customHeight="1" thickBot="1">
      <c r="A45" s="611" t="s">
        <v>485</v>
      </c>
      <c r="B45" s="612">
        <v>2130717</v>
      </c>
      <c r="C45" s="612">
        <f>C15+C36</f>
        <v>2091800</v>
      </c>
      <c r="D45" s="613">
        <f>D15+D36</f>
        <v>1748190</v>
      </c>
    </row>
    <row r="46" spans="1:6" ht="15.75" customHeight="1" thickBot="1">
      <c r="A46" s="623" t="s">
        <v>486</v>
      </c>
      <c r="B46" s="624">
        <f>B24+B44</f>
        <v>2130717</v>
      </c>
      <c r="C46" s="624">
        <f>C24+C44</f>
        <v>2091800</v>
      </c>
      <c r="D46" s="625">
        <f>D24+D44</f>
        <v>1748190</v>
      </c>
      <c r="F46" s="312"/>
    </row>
  </sheetData>
  <sheetProtection/>
  <mergeCells count="3">
    <mergeCell ref="C1:D1"/>
    <mergeCell ref="A3:D3"/>
    <mergeCell ref="A4:D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3:D33"/>
  <sheetViews>
    <sheetView zoomScalePageLayoutView="0" workbookViewId="0" topLeftCell="A4">
      <selection activeCell="C32" sqref="C32"/>
    </sheetView>
  </sheetViews>
  <sheetFormatPr defaultColWidth="9.140625" defaultRowHeight="12.75"/>
  <cols>
    <col min="2" max="2" width="56.421875" style="0" customWidth="1"/>
    <col min="3" max="3" width="16.140625" style="0" customWidth="1"/>
  </cols>
  <sheetData>
    <row r="3" spans="1:3" ht="12.75">
      <c r="A3" s="1145" t="s">
        <v>202</v>
      </c>
      <c r="B3" s="1145"/>
      <c r="C3" s="772" t="s">
        <v>652</v>
      </c>
    </row>
    <row r="4" spans="1:3" ht="12.75">
      <c r="A4" s="326"/>
      <c r="B4" s="326"/>
      <c r="C4" s="772"/>
    </row>
    <row r="5" spans="1:3" ht="12.75">
      <c r="A5" s="326"/>
      <c r="B5" s="326"/>
      <c r="C5" s="772"/>
    </row>
    <row r="6" spans="1:3" ht="12.75">
      <c r="A6" s="326"/>
      <c r="B6" s="326"/>
      <c r="C6" s="772"/>
    </row>
    <row r="7" spans="1:3" ht="12.75">
      <c r="A7" s="1144" t="s">
        <v>203</v>
      </c>
      <c r="B7" s="1144"/>
      <c r="C7" s="1144"/>
    </row>
    <row r="8" spans="1:3" ht="12.75">
      <c r="A8" s="1211" t="s">
        <v>633</v>
      </c>
      <c r="B8" s="1211"/>
      <c r="C8" s="1211"/>
    </row>
    <row r="9" spans="1:3" ht="12.75">
      <c r="A9" s="993"/>
      <c r="B9" s="993"/>
      <c r="C9" s="993"/>
    </row>
    <row r="10" spans="1:3" ht="12.75">
      <c r="A10" s="993"/>
      <c r="B10" s="993"/>
      <c r="C10" s="993"/>
    </row>
    <row r="11" spans="1:3" ht="13.5" thickBot="1">
      <c r="A11" s="248"/>
      <c r="C11" s="773" t="s">
        <v>554</v>
      </c>
    </row>
    <row r="12" spans="1:3" ht="12.75">
      <c r="A12" s="1212" t="s">
        <v>204</v>
      </c>
      <c r="B12" s="1182" t="s">
        <v>551</v>
      </c>
      <c r="C12" s="1214" t="s">
        <v>600</v>
      </c>
    </row>
    <row r="13" spans="1:3" ht="13.5" thickBot="1">
      <c r="A13" s="1213"/>
      <c r="B13" s="1183"/>
      <c r="C13" s="1215"/>
    </row>
    <row r="14" spans="1:3" ht="12.75">
      <c r="A14" s="347"/>
      <c r="B14" s="348" t="s">
        <v>206</v>
      </c>
      <c r="C14" s="747">
        <v>4875</v>
      </c>
    </row>
    <row r="15" spans="1:3" ht="12.75">
      <c r="A15" s="349"/>
      <c r="B15" s="350" t="s">
        <v>207</v>
      </c>
      <c r="C15" s="748">
        <v>4875</v>
      </c>
    </row>
    <row r="16" spans="1:3" ht="12.75">
      <c r="A16" s="349"/>
      <c r="B16" s="353" t="s">
        <v>657</v>
      </c>
      <c r="C16" s="748">
        <v>6937</v>
      </c>
    </row>
    <row r="17" spans="1:3" ht="12.75">
      <c r="A17" s="349" t="s">
        <v>208</v>
      </c>
      <c r="B17" s="749" t="s">
        <v>552</v>
      </c>
      <c r="C17" s="750">
        <f>SUM(C14:C16)</f>
        <v>16687</v>
      </c>
    </row>
    <row r="18" spans="1:3" ht="12.75">
      <c r="A18" s="349"/>
      <c r="B18" s="751" t="s">
        <v>669</v>
      </c>
      <c r="C18" s="748">
        <v>12363</v>
      </c>
    </row>
    <row r="19" spans="1:3" ht="12.75">
      <c r="A19" s="349"/>
      <c r="B19" s="752" t="s">
        <v>209</v>
      </c>
      <c r="C19" s="753">
        <v>250</v>
      </c>
    </row>
    <row r="20" spans="1:3" ht="12.75">
      <c r="A20" s="351"/>
      <c r="B20" s="352" t="s">
        <v>645</v>
      </c>
      <c r="C20" s="748">
        <v>346</v>
      </c>
    </row>
    <row r="21" spans="1:3" ht="12.75">
      <c r="A21" s="351"/>
      <c r="B21" s="364" t="s">
        <v>646</v>
      </c>
      <c r="C21" s="748">
        <v>459</v>
      </c>
    </row>
    <row r="22" spans="1:3" ht="12.75">
      <c r="A22" s="351"/>
      <c r="B22" s="353" t="s">
        <v>210</v>
      </c>
      <c r="C22" s="748">
        <v>1420</v>
      </c>
    </row>
    <row r="23" spans="1:3" ht="12.75">
      <c r="A23" s="351"/>
      <c r="B23" s="350" t="s">
        <v>211</v>
      </c>
      <c r="C23" s="748">
        <v>927</v>
      </c>
    </row>
    <row r="24" spans="1:3" ht="12.75">
      <c r="A24" s="354" t="s">
        <v>189</v>
      </c>
      <c r="B24" s="355" t="s">
        <v>212</v>
      </c>
      <c r="C24" s="754">
        <f>SUM(C18:C23)</f>
        <v>15765</v>
      </c>
    </row>
    <row r="25" spans="1:3" ht="12.75">
      <c r="A25" s="354"/>
      <c r="B25" s="356"/>
      <c r="C25" s="754"/>
    </row>
    <row r="26" spans="1:3" ht="12.75">
      <c r="A26" s="354" t="s">
        <v>191</v>
      </c>
      <c r="B26" s="356" t="s">
        <v>665</v>
      </c>
      <c r="C26" s="754">
        <v>927</v>
      </c>
    </row>
    <row r="27" spans="1:3" ht="12.75">
      <c r="A27" s="354"/>
      <c r="C27" s="754"/>
    </row>
    <row r="28" spans="1:4" ht="12.75">
      <c r="A28" s="354" t="s">
        <v>193</v>
      </c>
      <c r="B28" s="356" t="s">
        <v>213</v>
      </c>
      <c r="C28" s="754">
        <v>4000</v>
      </c>
      <c r="D28" s="78"/>
    </row>
    <row r="29" spans="1:3" ht="13.5" thickBot="1">
      <c r="A29" s="357" t="s">
        <v>198</v>
      </c>
      <c r="B29" s="358" t="s">
        <v>63</v>
      </c>
      <c r="C29" s="755">
        <v>0</v>
      </c>
    </row>
    <row r="30" spans="1:3" ht="13.5" thickBot="1">
      <c r="A30" s="1028" t="s">
        <v>200</v>
      </c>
      <c r="B30" s="1029" t="s">
        <v>663</v>
      </c>
      <c r="C30" s="1030">
        <v>7250</v>
      </c>
    </row>
    <row r="31" spans="1:3" ht="15.75" thickBot="1">
      <c r="A31" s="756"/>
      <c r="B31" s="359" t="s">
        <v>662</v>
      </c>
      <c r="C31" s="757">
        <v>44629</v>
      </c>
    </row>
    <row r="32" spans="1:3" ht="13.5" thickBot="1">
      <c r="A32" s="1021"/>
      <c r="B32" s="591"/>
      <c r="C32" s="757"/>
    </row>
    <row r="33" spans="1:3" ht="17.25" customHeight="1" thickBot="1">
      <c r="A33" s="592"/>
      <c r="B33" s="1022" t="s">
        <v>658</v>
      </c>
      <c r="C33" s="1020">
        <f>SUM(C31:C32)</f>
        <v>44629</v>
      </c>
    </row>
  </sheetData>
  <sheetProtection/>
  <mergeCells count="6">
    <mergeCell ref="A3:B3"/>
    <mergeCell ref="A7:C7"/>
    <mergeCell ref="A8:C8"/>
    <mergeCell ref="A12:A13"/>
    <mergeCell ref="B12:B13"/>
    <mergeCell ref="C12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M60"/>
  <sheetViews>
    <sheetView view="pageLayout" workbookViewId="0" topLeftCell="A16">
      <selection activeCell="D22" sqref="D22"/>
    </sheetView>
  </sheetViews>
  <sheetFormatPr defaultColWidth="9.140625" defaultRowHeight="12.75"/>
  <cols>
    <col min="1" max="1" width="3.7109375" style="0" customWidth="1"/>
    <col min="2" max="2" width="51.28125" style="0" bestFit="1" customWidth="1"/>
    <col min="3" max="3" width="16.7109375" style="685" customWidth="1"/>
    <col min="13" max="13" width="10.00390625" style="0" bestFit="1" customWidth="1"/>
  </cols>
  <sheetData>
    <row r="2" spans="1:3" ht="12.75">
      <c r="A2" s="1145" t="s">
        <v>202</v>
      </c>
      <c r="B2" s="1145"/>
      <c r="C2" s="772" t="s">
        <v>653</v>
      </c>
    </row>
    <row r="3" spans="1:3" ht="12.75">
      <c r="A3" s="326"/>
      <c r="B3" s="326"/>
      <c r="C3" s="772"/>
    </row>
    <row r="4" spans="1:3" ht="12.75">
      <c r="A4" s="326"/>
      <c r="B4" s="326"/>
      <c r="C4" s="772"/>
    </row>
    <row r="5" spans="1:3" ht="12.75">
      <c r="A5" s="1144" t="s">
        <v>656</v>
      </c>
      <c r="B5" s="1144"/>
      <c r="C5" s="1144"/>
    </row>
    <row r="6" spans="1:3" ht="12.75">
      <c r="A6" s="1211" t="s">
        <v>633</v>
      </c>
      <c r="B6" s="1211"/>
      <c r="C6" s="1211"/>
    </row>
    <row r="7" spans="1:3" ht="12.75">
      <c r="A7" s="993"/>
      <c r="B7" s="993"/>
      <c r="C7" s="993"/>
    </row>
    <row r="8" spans="1:3" ht="12.75">
      <c r="A8" s="993"/>
      <c r="B8" s="993"/>
      <c r="C8" s="993"/>
    </row>
    <row r="9" spans="1:3" ht="13.5" thickBot="1">
      <c r="A9" s="248"/>
      <c r="C9" s="773" t="s">
        <v>554</v>
      </c>
    </row>
    <row r="10" spans="1:3" ht="13.5" customHeight="1">
      <c r="A10" s="1212" t="s">
        <v>204</v>
      </c>
      <c r="B10" s="1182" t="s">
        <v>551</v>
      </c>
      <c r="C10" s="1219" t="s">
        <v>600</v>
      </c>
    </row>
    <row r="11" spans="1:3" ht="13.5" thickBot="1">
      <c r="A11" s="1213"/>
      <c r="B11" s="1183"/>
      <c r="C11" s="1220"/>
    </row>
    <row r="12" spans="1:3" ht="13.5" thickBot="1">
      <c r="A12" s="362"/>
      <c r="B12" s="1216"/>
      <c r="C12" s="1216"/>
    </row>
    <row r="13" spans="1:3" ht="12.75">
      <c r="A13" s="360"/>
      <c r="B13" s="1012" t="s">
        <v>214</v>
      </c>
      <c r="C13" s="1013">
        <v>50</v>
      </c>
    </row>
    <row r="14" spans="1:3" ht="12.75" hidden="1">
      <c r="A14" s="349"/>
      <c r="B14" s="353" t="s">
        <v>553</v>
      </c>
      <c r="C14" s="1014"/>
    </row>
    <row r="15" spans="1:3" ht="12.75" hidden="1">
      <c r="A15" s="351"/>
      <c r="B15" s="353" t="s">
        <v>215</v>
      </c>
      <c r="C15" s="1015"/>
    </row>
    <row r="16" spans="1:3" ht="12.75">
      <c r="A16" s="766"/>
      <c r="B16" s="767" t="s">
        <v>553</v>
      </c>
      <c r="C16" s="1016">
        <v>500</v>
      </c>
    </row>
    <row r="17" spans="1:3" ht="13.5" thickBot="1">
      <c r="A17" s="766"/>
      <c r="B17" s="767" t="s">
        <v>215</v>
      </c>
      <c r="C17" s="1016">
        <v>1150</v>
      </c>
    </row>
    <row r="18" spans="1:3" ht="13.5" thickBot="1">
      <c r="A18" s="759" t="s">
        <v>187</v>
      </c>
      <c r="B18" s="760" t="s">
        <v>217</v>
      </c>
      <c r="C18" s="761">
        <f>SUM(C13:C17)</f>
        <v>1700</v>
      </c>
    </row>
    <row r="19" spans="1:3" ht="13.5" thickBot="1">
      <c r="A19" s="992"/>
      <c r="B19" s="1017" t="s">
        <v>93</v>
      </c>
      <c r="C19" s="1018"/>
    </row>
    <row r="20" spans="1:3" ht="13.5" thickBot="1">
      <c r="A20" s="762" t="s">
        <v>189</v>
      </c>
      <c r="B20" s="763" t="s">
        <v>219</v>
      </c>
      <c r="C20" s="764">
        <v>2650</v>
      </c>
    </row>
    <row r="21" spans="1:3" ht="12.75">
      <c r="A21" s="347"/>
      <c r="B21" s="765"/>
      <c r="C21" s="1019"/>
    </row>
    <row r="22" spans="1:3" ht="12.75">
      <c r="A22" s="351"/>
      <c r="B22" s="353" t="s">
        <v>220</v>
      </c>
      <c r="C22" s="1015">
        <v>3100</v>
      </c>
    </row>
    <row r="23" spans="1:3" ht="12.75">
      <c r="A23" s="351"/>
      <c r="B23" s="751" t="s">
        <v>221</v>
      </c>
      <c r="C23" s="1015">
        <v>125</v>
      </c>
    </row>
    <row r="24" spans="1:3" ht="12.75">
      <c r="A24" s="351"/>
      <c r="B24" s="353" t="s">
        <v>222</v>
      </c>
      <c r="C24" s="1015">
        <v>350</v>
      </c>
    </row>
    <row r="25" spans="1:3" ht="12.75">
      <c r="A25" s="351"/>
      <c r="B25" s="353" t="s">
        <v>223</v>
      </c>
      <c r="C25" s="1015">
        <v>850</v>
      </c>
    </row>
    <row r="26" spans="1:3" ht="12.75">
      <c r="A26" s="351"/>
      <c r="B26" s="353" t="s">
        <v>224</v>
      </c>
      <c r="C26" s="1015">
        <v>200</v>
      </c>
    </row>
    <row r="27" spans="1:3" ht="12.75">
      <c r="A27" s="351"/>
      <c r="B27" s="353" t="s">
        <v>594</v>
      </c>
      <c r="C27" s="1015">
        <v>153</v>
      </c>
    </row>
    <row r="28" spans="1:3" ht="12.75">
      <c r="A28" s="766"/>
      <c r="B28" s="353" t="s">
        <v>675</v>
      </c>
      <c r="C28" s="1016">
        <v>435</v>
      </c>
    </row>
    <row r="29" spans="1:4" s="78" customFormat="1" ht="13.5" thickBot="1">
      <c r="A29" s="758"/>
      <c r="B29" s="767" t="s">
        <v>225</v>
      </c>
      <c r="C29" s="1016">
        <v>100</v>
      </c>
      <c r="D29"/>
    </row>
    <row r="30" spans="1:3" ht="13.5" thickBot="1">
      <c r="A30" s="762" t="s">
        <v>654</v>
      </c>
      <c r="B30" s="768" t="s">
        <v>227</v>
      </c>
      <c r="C30" s="761">
        <f>SUM(C22:C29)</f>
        <v>5313</v>
      </c>
    </row>
    <row r="31" spans="1:3" ht="3.75" customHeight="1">
      <c r="A31" s="769"/>
      <c r="B31" s="765"/>
      <c r="C31" s="1019"/>
    </row>
    <row r="32" spans="1:3" ht="12.75" customHeight="1">
      <c r="A32" s="351"/>
      <c r="B32" s="365" t="s">
        <v>595</v>
      </c>
      <c r="C32" s="1015">
        <v>350</v>
      </c>
    </row>
    <row r="33" spans="1:3" ht="12.75">
      <c r="A33" s="351"/>
      <c r="B33" s="353" t="s">
        <v>228</v>
      </c>
      <c r="C33" s="1015">
        <v>400</v>
      </c>
    </row>
    <row r="34" spans="1:3" ht="12.75">
      <c r="A34" s="351"/>
      <c r="B34" s="353" t="s">
        <v>229</v>
      </c>
      <c r="C34" s="1015">
        <v>400</v>
      </c>
    </row>
    <row r="35" spans="1:3" ht="12.75">
      <c r="A35" s="351"/>
      <c r="B35" s="751" t="s">
        <v>230</v>
      </c>
      <c r="C35" s="1015">
        <v>600</v>
      </c>
    </row>
    <row r="36" spans="1:3" ht="12.75">
      <c r="A36" s="351"/>
      <c r="B36" s="353" t="s">
        <v>231</v>
      </c>
      <c r="C36" s="1015">
        <v>1200</v>
      </c>
    </row>
    <row r="37" spans="1:3" ht="12.75">
      <c r="A37" s="351"/>
      <c r="B37" s="353" t="s">
        <v>232</v>
      </c>
      <c r="C37" s="1015">
        <v>160</v>
      </c>
    </row>
    <row r="38" spans="1:3" ht="12.75" customHeight="1">
      <c r="A38" s="351"/>
      <c r="B38" s="353" t="s">
        <v>233</v>
      </c>
      <c r="C38" s="1015">
        <v>160</v>
      </c>
    </row>
    <row r="39" spans="1:3" ht="13.5" thickBot="1">
      <c r="A39" s="766"/>
      <c r="B39" s="767" t="s">
        <v>234</v>
      </c>
      <c r="C39" s="1016">
        <v>75</v>
      </c>
    </row>
    <row r="40" spans="1:3" ht="13.5" thickBot="1">
      <c r="A40" s="347" t="s">
        <v>193</v>
      </c>
      <c r="B40" s="768" t="s">
        <v>236</v>
      </c>
      <c r="C40" s="761">
        <f>SUM(C32:C39)</f>
        <v>3345</v>
      </c>
    </row>
    <row r="41" spans="1:3" ht="13.5" thickBot="1">
      <c r="A41" s="349"/>
      <c r="B41" s="746" t="s">
        <v>655</v>
      </c>
      <c r="C41" s="770">
        <f>SUM(C18,C20,C30,C40)</f>
        <v>13008</v>
      </c>
    </row>
    <row r="42" spans="1:3" ht="13.5" thickBot="1">
      <c r="A42" s="361"/>
      <c r="B42" s="363"/>
      <c r="C42" s="771"/>
    </row>
    <row r="43" spans="1:3" ht="13.5" thickBot="1">
      <c r="A43" s="1217" t="s">
        <v>237</v>
      </c>
      <c r="B43" s="1218"/>
      <c r="C43" s="761">
        <v>13008</v>
      </c>
    </row>
    <row r="47" ht="7.5" customHeight="1"/>
    <row r="60" ht="12.75">
      <c r="M60" s="974"/>
    </row>
  </sheetData>
  <sheetProtection/>
  <mergeCells count="8">
    <mergeCell ref="A2:B2"/>
    <mergeCell ref="B12:C12"/>
    <mergeCell ref="A43:B43"/>
    <mergeCell ref="A5:C5"/>
    <mergeCell ref="A6:C6"/>
    <mergeCell ref="A10:A11"/>
    <mergeCell ref="B10:B11"/>
    <mergeCell ref="C10:C11"/>
  </mergeCells>
  <printOptions/>
  <pageMargins left="0.984251968503937" right="0.7874015748031497" top="0.5905511811023623" bottom="0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6"/>
  <sheetViews>
    <sheetView view="pageLayout" workbookViewId="0" topLeftCell="A6">
      <selection activeCell="G35" sqref="G35"/>
    </sheetView>
  </sheetViews>
  <sheetFormatPr defaultColWidth="9.140625" defaultRowHeight="12.75"/>
  <cols>
    <col min="1" max="1" width="6.7109375" style="368" customWidth="1"/>
    <col min="2" max="2" width="7.140625" style="368" customWidth="1"/>
    <col min="3" max="3" width="62.57421875" style="368" customWidth="1"/>
    <col min="4" max="4" width="7.28125" style="368" customWidth="1"/>
    <col min="5" max="5" width="11.28125" style="847" customWidth="1"/>
    <col min="6" max="6" width="8.140625" style="847" customWidth="1"/>
    <col min="7" max="7" width="12.140625" style="847" customWidth="1"/>
    <col min="8" max="8" width="8.28125" style="847" customWidth="1"/>
    <col min="9" max="9" width="10.421875" style="847" customWidth="1"/>
  </cols>
  <sheetData>
    <row r="1" spans="1:10" ht="12.75">
      <c r="A1" s="346" t="s">
        <v>264</v>
      </c>
      <c r="B1" s="345"/>
      <c r="C1" s="345"/>
      <c r="D1" s="345"/>
      <c r="E1" s="799"/>
      <c r="F1" s="799"/>
      <c r="G1" s="799"/>
      <c r="H1" s="1226" t="s">
        <v>265</v>
      </c>
      <c r="I1" s="1226"/>
      <c r="J1" s="389"/>
    </row>
    <row r="2" spans="1:10" ht="12.75">
      <c r="A2" s="1225" t="s">
        <v>304</v>
      </c>
      <c r="B2" s="1225"/>
      <c r="C2" s="1225"/>
      <c r="D2" s="1225"/>
      <c r="E2" s="1225"/>
      <c r="F2" s="1225"/>
      <c r="G2" s="1225"/>
      <c r="H2" s="1225"/>
      <c r="I2" s="1225"/>
      <c r="J2" s="389"/>
    </row>
    <row r="3" spans="1:10" ht="15.75" customHeight="1">
      <c r="A3" s="1225" t="s">
        <v>633</v>
      </c>
      <c r="B3" s="1225"/>
      <c r="C3" s="1225"/>
      <c r="D3" s="1225"/>
      <c r="E3" s="1225"/>
      <c r="F3" s="1225"/>
      <c r="G3" s="1225"/>
      <c r="H3" s="1225"/>
      <c r="I3" s="1225"/>
      <c r="J3" s="389"/>
    </row>
    <row r="4" spans="1:10" ht="13.5" thickBot="1">
      <c r="A4" s="345"/>
      <c r="B4" s="248"/>
      <c r="C4" s="345"/>
      <c r="D4" s="248"/>
      <c r="E4" s="800"/>
      <c r="F4" s="800"/>
      <c r="G4" s="800"/>
      <c r="H4" s="1227" t="s">
        <v>179</v>
      </c>
      <c r="I4" s="1227"/>
      <c r="J4" s="389"/>
    </row>
    <row r="5" spans="1:10" ht="12.75">
      <c r="A5" s="390" t="s">
        <v>266</v>
      </c>
      <c r="B5" s="391" t="s">
        <v>180</v>
      </c>
      <c r="C5" s="392"/>
      <c r="D5" s="391" t="s">
        <v>267</v>
      </c>
      <c r="E5" s="801" t="s">
        <v>268</v>
      </c>
      <c r="F5" s="802" t="s">
        <v>269</v>
      </c>
      <c r="G5" s="803" t="s">
        <v>270</v>
      </c>
      <c r="H5" s="804" t="s">
        <v>271</v>
      </c>
      <c r="I5" s="805" t="s">
        <v>382</v>
      </c>
      <c r="J5" s="389"/>
    </row>
    <row r="6" spans="1:10" ht="15" customHeight="1">
      <c r="A6" s="393" t="s">
        <v>273</v>
      </c>
      <c r="B6" s="394" t="s">
        <v>205</v>
      </c>
      <c r="C6" s="395" t="s">
        <v>274</v>
      </c>
      <c r="D6" s="395" t="s">
        <v>275</v>
      </c>
      <c r="E6" s="806" t="s">
        <v>276</v>
      </c>
      <c r="F6" s="807" t="s">
        <v>277</v>
      </c>
      <c r="G6" s="807" t="s">
        <v>278</v>
      </c>
      <c r="H6" s="808" t="s">
        <v>279</v>
      </c>
      <c r="I6" s="809" t="s">
        <v>280</v>
      </c>
      <c r="J6" s="389"/>
    </row>
    <row r="7" spans="1:10" ht="15" customHeight="1">
      <c r="A7" s="396"/>
      <c r="B7" s="397"/>
      <c r="C7" s="398"/>
      <c r="D7" s="395"/>
      <c r="E7" s="807" t="s">
        <v>281</v>
      </c>
      <c r="F7" s="807"/>
      <c r="G7" s="807" t="s">
        <v>282</v>
      </c>
      <c r="H7" s="808" t="s">
        <v>283</v>
      </c>
      <c r="I7" s="810" t="s">
        <v>303</v>
      </c>
      <c r="J7" s="389"/>
    </row>
    <row r="8" spans="1:10" ht="15" customHeight="1" thickBot="1">
      <c r="A8" s="399"/>
      <c r="B8" s="400"/>
      <c r="C8" s="401"/>
      <c r="D8" s="402"/>
      <c r="E8" s="811"/>
      <c r="F8" s="812" t="s">
        <v>285</v>
      </c>
      <c r="G8" s="812" t="s">
        <v>285</v>
      </c>
      <c r="H8" s="813"/>
      <c r="I8" s="809" t="s">
        <v>284</v>
      </c>
      <c r="J8" s="389"/>
    </row>
    <row r="9" spans="1:10" ht="14.25" customHeight="1">
      <c r="A9" s="1228" t="s">
        <v>245</v>
      </c>
      <c r="B9" s="1229"/>
      <c r="C9" s="403" t="s">
        <v>286</v>
      </c>
      <c r="D9" s="404"/>
      <c r="E9" s="814"/>
      <c r="F9" s="837"/>
      <c r="G9" s="837"/>
      <c r="H9" s="814"/>
      <c r="I9" s="815"/>
      <c r="J9" s="389"/>
    </row>
    <row r="10" spans="1:10" ht="14.25" customHeight="1">
      <c r="A10" s="405" t="s">
        <v>187</v>
      </c>
      <c r="B10" s="406">
        <v>853333</v>
      </c>
      <c r="C10" s="407" t="s">
        <v>560</v>
      </c>
      <c r="D10" s="838">
        <v>10</v>
      </c>
      <c r="E10" s="839">
        <v>32000</v>
      </c>
      <c r="F10" s="839">
        <f>I10*0.9</f>
        <v>10368</v>
      </c>
      <c r="G10" s="839">
        <f>I10*0.1</f>
        <v>1152</v>
      </c>
      <c r="H10" s="839">
        <v>30</v>
      </c>
      <c r="I10" s="840">
        <f>E10/1000*H10*12</f>
        <v>11520</v>
      </c>
      <c r="J10" s="389"/>
    </row>
    <row r="11" spans="1:10" ht="14.25" customHeight="1">
      <c r="A11" s="405" t="s">
        <v>189</v>
      </c>
      <c r="B11" s="406">
        <v>853311</v>
      </c>
      <c r="C11" s="407" t="s">
        <v>561</v>
      </c>
      <c r="D11" s="838">
        <v>20</v>
      </c>
      <c r="E11" s="839">
        <v>28500</v>
      </c>
      <c r="F11" s="839">
        <v>21880</v>
      </c>
      <c r="G11" s="839">
        <v>5480</v>
      </c>
      <c r="H11" s="839">
        <v>80</v>
      </c>
      <c r="I11" s="840">
        <f>E11/1000*H11*12</f>
        <v>27360</v>
      </c>
      <c r="J11" s="389"/>
    </row>
    <row r="12" spans="1:10" ht="14.25" customHeight="1">
      <c r="A12" s="405" t="s">
        <v>191</v>
      </c>
      <c r="B12" s="409"/>
      <c r="C12" s="407" t="s">
        <v>562</v>
      </c>
      <c r="D12" s="838">
        <v>20</v>
      </c>
      <c r="E12" s="839">
        <v>14250</v>
      </c>
      <c r="F12" s="839">
        <v>256</v>
      </c>
      <c r="G12" s="839">
        <v>64</v>
      </c>
      <c r="H12" s="839">
        <v>5</v>
      </c>
      <c r="I12" s="840">
        <v>320</v>
      </c>
      <c r="J12" s="389"/>
    </row>
    <row r="13" spans="1:10" s="235" customFormat="1" ht="14.25" customHeight="1">
      <c r="A13" s="432"/>
      <c r="B13" s="409"/>
      <c r="C13" s="841" t="s">
        <v>287</v>
      </c>
      <c r="D13" s="842"/>
      <c r="E13" s="816"/>
      <c r="F13" s="816">
        <f>SUM(F10:F12)</f>
        <v>32504</v>
      </c>
      <c r="G13" s="816">
        <f>SUM(G10:G12)</f>
        <v>6696</v>
      </c>
      <c r="H13" s="816"/>
      <c r="I13" s="817">
        <f>SUM(I10:I12)</f>
        <v>39200</v>
      </c>
      <c r="J13" s="433"/>
    </row>
    <row r="14" spans="1:10" ht="14.25" customHeight="1">
      <c r="A14" s="405" t="s">
        <v>193</v>
      </c>
      <c r="B14" s="410">
        <v>853311</v>
      </c>
      <c r="C14" s="411" t="s">
        <v>563</v>
      </c>
      <c r="D14" s="838">
        <v>10</v>
      </c>
      <c r="E14" s="839"/>
      <c r="F14" s="839">
        <v>3600</v>
      </c>
      <c r="G14" s="839">
        <v>900</v>
      </c>
      <c r="H14" s="839">
        <v>16</v>
      </c>
      <c r="I14" s="840">
        <v>4500</v>
      </c>
      <c r="J14" s="389"/>
    </row>
    <row r="15" spans="1:10" ht="14.25" customHeight="1">
      <c r="A15" s="405" t="s">
        <v>198</v>
      </c>
      <c r="B15" s="410">
        <v>853344</v>
      </c>
      <c r="C15" s="412" t="s">
        <v>564</v>
      </c>
      <c r="D15" s="838">
        <v>10</v>
      </c>
      <c r="E15" s="839"/>
      <c r="F15" s="839">
        <v>5400</v>
      </c>
      <c r="G15" s="839">
        <v>600</v>
      </c>
      <c r="H15" s="839">
        <v>150</v>
      </c>
      <c r="I15" s="840">
        <v>6000</v>
      </c>
      <c r="J15" s="389"/>
    </row>
    <row r="16" spans="1:10" ht="14.25" customHeight="1">
      <c r="A16" s="835" t="s">
        <v>200</v>
      </c>
      <c r="B16" s="406">
        <v>853344</v>
      </c>
      <c r="C16" s="412" t="s">
        <v>565</v>
      </c>
      <c r="D16" s="838">
        <v>100</v>
      </c>
      <c r="E16" s="839"/>
      <c r="F16" s="839"/>
      <c r="G16" s="839">
        <v>500</v>
      </c>
      <c r="H16" s="839">
        <v>15</v>
      </c>
      <c r="I16" s="840">
        <v>500</v>
      </c>
      <c r="J16" s="389"/>
    </row>
    <row r="17" spans="1:10" ht="14.25" customHeight="1">
      <c r="A17" s="405" t="s">
        <v>216</v>
      </c>
      <c r="B17" s="406">
        <v>853311</v>
      </c>
      <c r="C17" s="407" t="s">
        <v>566</v>
      </c>
      <c r="D17" s="838">
        <v>25</v>
      </c>
      <c r="E17" s="839">
        <v>28500</v>
      </c>
      <c r="F17" s="839">
        <v>5600</v>
      </c>
      <c r="G17" s="839">
        <v>1400</v>
      </c>
      <c r="H17" s="839">
        <v>20</v>
      </c>
      <c r="I17" s="840">
        <v>7000</v>
      </c>
      <c r="J17" s="389"/>
    </row>
    <row r="18" spans="1:10" ht="14.25" customHeight="1">
      <c r="A18" s="405" t="s">
        <v>218</v>
      </c>
      <c r="B18" s="406"/>
      <c r="C18" s="407" t="s">
        <v>567</v>
      </c>
      <c r="D18" s="838">
        <v>25</v>
      </c>
      <c r="E18" s="839">
        <v>37050</v>
      </c>
      <c r="F18" s="839">
        <v>3600</v>
      </c>
      <c r="G18" s="839">
        <v>900</v>
      </c>
      <c r="H18" s="839">
        <v>10</v>
      </c>
      <c r="I18" s="840">
        <v>4500</v>
      </c>
      <c r="J18" s="389"/>
    </row>
    <row r="19" spans="1:10" ht="14.25" customHeight="1">
      <c r="A19" s="405" t="s">
        <v>226</v>
      </c>
      <c r="B19" s="406"/>
      <c r="C19" s="407" t="s">
        <v>289</v>
      </c>
      <c r="D19" s="838">
        <v>100</v>
      </c>
      <c r="E19" s="839"/>
      <c r="F19" s="839"/>
      <c r="G19" s="839">
        <v>500</v>
      </c>
      <c r="H19" s="839">
        <v>50</v>
      </c>
      <c r="I19" s="840">
        <f aca="true" t="shared" si="0" ref="I19:I24">G19</f>
        <v>500</v>
      </c>
      <c r="J19" s="389"/>
    </row>
    <row r="20" spans="1:10" ht="14.25" customHeight="1">
      <c r="A20" s="405" t="s">
        <v>235</v>
      </c>
      <c r="B20" s="406">
        <v>853344</v>
      </c>
      <c r="C20" s="407" t="s">
        <v>291</v>
      </c>
      <c r="D20" s="838">
        <v>100</v>
      </c>
      <c r="E20" s="839">
        <v>5000</v>
      </c>
      <c r="F20" s="839"/>
      <c r="G20" s="839">
        <v>3500</v>
      </c>
      <c r="H20" s="839">
        <v>300</v>
      </c>
      <c r="I20" s="840">
        <f t="shared" si="0"/>
        <v>3500</v>
      </c>
      <c r="J20" s="389"/>
    </row>
    <row r="21" spans="1:10" ht="14.25" customHeight="1">
      <c r="A21" s="405" t="s">
        <v>290</v>
      </c>
      <c r="B21" s="406">
        <v>853344</v>
      </c>
      <c r="C21" s="407" t="s">
        <v>293</v>
      </c>
      <c r="D21" s="838">
        <v>100</v>
      </c>
      <c r="E21" s="839"/>
      <c r="F21" s="839"/>
      <c r="G21" s="839">
        <v>1000</v>
      </c>
      <c r="H21" s="839">
        <v>100</v>
      </c>
      <c r="I21" s="840">
        <f t="shared" si="0"/>
        <v>1000</v>
      </c>
      <c r="J21" s="389"/>
    </row>
    <row r="22" spans="1:10" ht="14.25" customHeight="1">
      <c r="A22" s="405" t="s">
        <v>395</v>
      </c>
      <c r="B22" s="406" t="s">
        <v>93</v>
      </c>
      <c r="C22" s="407" t="s">
        <v>294</v>
      </c>
      <c r="D22" s="838">
        <v>100</v>
      </c>
      <c r="E22" s="839">
        <v>5000</v>
      </c>
      <c r="F22" s="839"/>
      <c r="G22" s="839">
        <v>5000</v>
      </c>
      <c r="H22" s="839">
        <v>1000</v>
      </c>
      <c r="I22" s="840">
        <f t="shared" si="0"/>
        <v>5000</v>
      </c>
      <c r="J22" s="389"/>
    </row>
    <row r="23" spans="1:10" ht="14.25" customHeight="1">
      <c r="A23" s="405" t="s">
        <v>399</v>
      </c>
      <c r="B23" s="406">
        <v>853355</v>
      </c>
      <c r="C23" s="407" t="s">
        <v>295</v>
      </c>
      <c r="D23" s="838">
        <v>100</v>
      </c>
      <c r="E23" s="839"/>
      <c r="F23" s="839"/>
      <c r="G23" s="839">
        <v>6000</v>
      </c>
      <c r="H23" s="839">
        <v>600</v>
      </c>
      <c r="I23" s="840">
        <f t="shared" si="0"/>
        <v>6000</v>
      </c>
      <c r="J23" s="389"/>
    </row>
    <row r="24" spans="1:10" ht="14.25" customHeight="1" thickBot="1">
      <c r="A24" s="405" t="s">
        <v>402</v>
      </c>
      <c r="B24" s="413"/>
      <c r="C24" s="414" t="s">
        <v>296</v>
      </c>
      <c r="D24" s="843">
        <v>100</v>
      </c>
      <c r="E24" s="818"/>
      <c r="F24" s="818"/>
      <c r="G24" s="818">
        <v>2500</v>
      </c>
      <c r="H24" s="818"/>
      <c r="I24" s="840">
        <f t="shared" si="0"/>
        <v>2500</v>
      </c>
      <c r="J24" s="389"/>
    </row>
    <row r="25" spans="1:10" ht="14.25" customHeight="1" thickBot="1">
      <c r="A25" s="415"/>
      <c r="B25" s="416"/>
      <c r="C25" s="417" t="s">
        <v>297</v>
      </c>
      <c r="D25" s="418"/>
      <c r="E25" s="819"/>
      <c r="F25" s="820">
        <f>SUM(F13:F24)</f>
        <v>50704</v>
      </c>
      <c r="G25" s="844">
        <f>SUM(G13:G24)</f>
        <v>29496</v>
      </c>
      <c r="H25" s="820"/>
      <c r="I25" s="821">
        <f>SUM(I13:I24)</f>
        <v>80200</v>
      </c>
      <c r="J25" s="389"/>
    </row>
    <row r="26" spans="1:10" ht="14.25" customHeight="1">
      <c r="A26" s="1221" t="s">
        <v>249</v>
      </c>
      <c r="B26" s="1222"/>
      <c r="C26" s="419" t="s">
        <v>298</v>
      </c>
      <c r="D26" s="420"/>
      <c r="E26" s="822"/>
      <c r="F26" s="823"/>
      <c r="G26" s="824"/>
      <c r="H26" s="824"/>
      <c r="I26" s="825"/>
      <c r="J26" s="389"/>
    </row>
    <row r="27" spans="1:10" ht="14.25" customHeight="1">
      <c r="A27" s="405" t="s">
        <v>404</v>
      </c>
      <c r="B27" s="406">
        <v>853344</v>
      </c>
      <c r="C27" s="407" t="s">
        <v>299</v>
      </c>
      <c r="D27" s="845">
        <v>100</v>
      </c>
      <c r="E27" s="826"/>
      <c r="F27" s="826"/>
      <c r="G27" s="826">
        <f>1000</f>
        <v>1000</v>
      </c>
      <c r="H27" s="826">
        <v>15</v>
      </c>
      <c r="I27" s="785">
        <v>1000</v>
      </c>
      <c r="J27" s="389"/>
    </row>
    <row r="28" spans="1:10" ht="14.25" customHeight="1" thickBot="1">
      <c r="A28" s="405" t="s">
        <v>288</v>
      </c>
      <c r="B28" s="406">
        <v>853344</v>
      </c>
      <c r="C28" s="407" t="s">
        <v>568</v>
      </c>
      <c r="D28" s="845">
        <v>100</v>
      </c>
      <c r="E28" s="826"/>
      <c r="F28" s="826"/>
      <c r="G28" s="826">
        <f>I28</f>
        <v>3000</v>
      </c>
      <c r="H28" s="826">
        <v>100</v>
      </c>
      <c r="I28" s="785">
        <v>3000</v>
      </c>
      <c r="J28" s="389"/>
    </row>
    <row r="29" spans="1:10" ht="14.25" customHeight="1" hidden="1" thickBot="1">
      <c r="A29" s="421"/>
      <c r="B29" s="422"/>
      <c r="C29" s="423"/>
      <c r="D29" s="424"/>
      <c r="E29" s="827"/>
      <c r="F29" s="827"/>
      <c r="G29" s="827"/>
      <c r="H29" s="827"/>
      <c r="I29" s="828"/>
      <c r="J29" s="389"/>
    </row>
    <row r="30" spans="1:10" ht="14.25" customHeight="1" thickBot="1">
      <c r="A30" s="425"/>
      <c r="B30" s="426"/>
      <c r="C30" s="417" t="s">
        <v>297</v>
      </c>
      <c r="D30" s="418"/>
      <c r="E30" s="819"/>
      <c r="F30" s="820">
        <f>SUM(F25:F29)</f>
        <v>50704</v>
      </c>
      <c r="G30" s="820">
        <f>SUM(G25:G29)</f>
        <v>33496</v>
      </c>
      <c r="H30" s="820"/>
      <c r="I30" s="821">
        <f>SUM(I25:I29)</f>
        <v>84200</v>
      </c>
      <c r="J30" s="389"/>
    </row>
    <row r="31" spans="1:10" ht="14.25" customHeight="1" thickBot="1">
      <c r="A31" s="1223"/>
      <c r="B31" s="1224"/>
      <c r="C31" s="427" t="s">
        <v>301</v>
      </c>
      <c r="D31" s="428"/>
      <c r="E31" s="829"/>
      <c r="F31" s="820"/>
      <c r="G31" s="820"/>
      <c r="H31" s="820"/>
      <c r="I31" s="830"/>
      <c r="J31" s="389"/>
    </row>
    <row r="32" spans="1:10" ht="14.25" customHeight="1" thickBot="1">
      <c r="A32" s="415" t="s">
        <v>569</v>
      </c>
      <c r="B32" s="426">
        <v>853311</v>
      </c>
      <c r="C32" s="429" t="s">
        <v>639</v>
      </c>
      <c r="D32" s="428"/>
      <c r="E32" s="829"/>
      <c r="F32" s="831">
        <v>820</v>
      </c>
      <c r="G32" s="820"/>
      <c r="H32" s="831">
        <v>85</v>
      </c>
      <c r="I32" s="821">
        <v>820</v>
      </c>
      <c r="J32" s="389"/>
    </row>
    <row r="33" spans="1:10" ht="14.25" customHeight="1" thickBot="1">
      <c r="A33" s="393" t="s">
        <v>253</v>
      </c>
      <c r="B33" s="430"/>
      <c r="C33" s="836" t="s">
        <v>640</v>
      </c>
      <c r="D33" s="431">
        <v>5</v>
      </c>
      <c r="E33" s="832">
        <v>73500</v>
      </c>
      <c r="F33" s="983">
        <v>145723</v>
      </c>
      <c r="G33" s="983">
        <v>7670</v>
      </c>
      <c r="H33" s="833">
        <v>190</v>
      </c>
      <c r="I33" s="984">
        <v>153393</v>
      </c>
      <c r="J33" s="389"/>
    </row>
    <row r="34" spans="1:10" ht="14.25" customHeight="1" thickBot="1">
      <c r="A34" s="425"/>
      <c r="B34" s="416"/>
      <c r="C34" s="427" t="s">
        <v>302</v>
      </c>
      <c r="D34" s="418"/>
      <c r="E34" s="819"/>
      <c r="F34" s="834">
        <f>SUM(F30+F32+F33)</f>
        <v>197247</v>
      </c>
      <c r="G34" s="834">
        <v>41166</v>
      </c>
      <c r="H34" s="834" t="s">
        <v>93</v>
      </c>
      <c r="I34" s="821">
        <f>SUM(I30+I32+I33)</f>
        <v>238413</v>
      </c>
      <c r="J34" s="389"/>
    </row>
    <row r="35" spans="1:10" ht="12.75">
      <c r="A35" s="345"/>
      <c r="B35" s="345"/>
      <c r="C35" s="345"/>
      <c r="D35" s="345"/>
      <c r="E35" s="799"/>
      <c r="F35" s="799"/>
      <c r="G35" s="799"/>
      <c r="H35" s="799"/>
      <c r="I35" s="799"/>
      <c r="J35" s="389"/>
    </row>
    <row r="36" spans="1:3" ht="12.75">
      <c r="A36" s="846"/>
      <c r="C36" s="846"/>
    </row>
  </sheetData>
  <sheetProtection/>
  <mergeCells count="7">
    <mergeCell ref="A26:B26"/>
    <mergeCell ref="A31:B31"/>
    <mergeCell ref="A3:I3"/>
    <mergeCell ref="H1:I1"/>
    <mergeCell ref="A2:I2"/>
    <mergeCell ref="H4:I4"/>
    <mergeCell ref="A9:B9"/>
  </mergeCells>
  <hyperlinks>
    <hyperlink ref="C13" location="'2.sz.tábla önk.által foly.'!A1" display="Rendszeres szoc.segély összesen:"/>
  </hyperlinks>
  <printOptions/>
  <pageMargins left="0.5905511811023623" right="0" top="0.7874015748031497" bottom="0" header="0.5118110236220472" footer="0.5118110236220472"/>
  <pageSetup horizontalDpi="600" verticalDpi="600" orientation="landscape" paperSize="9" r:id="rId1"/>
  <headerFooter alignWithMargins="0">
    <oddFooter>&amp;R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D1">
      <selection activeCell="D1" sqref="A1:IV16384"/>
    </sheetView>
  </sheetViews>
  <sheetFormatPr defaultColWidth="9.140625" defaultRowHeight="12.75"/>
  <sheetData/>
  <sheetProtection/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4" sqref="I3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B4">
      <selection activeCell="M19" sqref="M19"/>
    </sheetView>
  </sheetViews>
  <sheetFormatPr defaultColWidth="9.140625" defaultRowHeight="12.75"/>
  <cols>
    <col min="9" max="9" width="32.140625" style="0" customWidth="1"/>
  </cols>
  <sheetData>
    <row r="1" spans="2:10" ht="16.5">
      <c r="B1" s="1091"/>
      <c r="C1" s="1091"/>
      <c r="D1" s="1091"/>
      <c r="E1" s="1091"/>
      <c r="F1" s="1091"/>
      <c r="G1" s="1091"/>
      <c r="H1" s="1091"/>
      <c r="I1" s="1091"/>
      <c r="J1" s="1091"/>
    </row>
    <row r="2" ht="12.75">
      <c r="H2" s="192"/>
    </row>
    <row r="4" spans="7:10" ht="12.75">
      <c r="G4" s="1092" t="s">
        <v>238</v>
      </c>
      <c r="H4" s="1092"/>
      <c r="I4" s="1092"/>
      <c r="J4" s="1092"/>
    </row>
    <row r="5" spans="7:10" ht="12.75">
      <c r="G5" s="366"/>
      <c r="H5" s="366"/>
      <c r="I5" s="366"/>
      <c r="J5" s="366"/>
    </row>
    <row r="6" spans="7:10" ht="12.75">
      <c r="G6" s="366"/>
      <c r="H6" s="366"/>
      <c r="I6" s="366"/>
      <c r="J6" s="366"/>
    </row>
    <row r="7" ht="12.75">
      <c r="J7" s="328"/>
    </row>
    <row r="8" spans="2:10" ht="12.75">
      <c r="B8" s="1093" t="s">
        <v>239</v>
      </c>
      <c r="C8" s="1093"/>
      <c r="D8" s="1093"/>
      <c r="E8" s="1093"/>
      <c r="F8" s="1093"/>
      <c r="G8" s="1093"/>
      <c r="H8" s="1093"/>
      <c r="I8" s="1093"/>
      <c r="J8" s="1093"/>
    </row>
    <row r="9" spans="2:10" ht="12.75">
      <c r="B9" s="1093" t="s">
        <v>598</v>
      </c>
      <c r="C9" s="1093"/>
      <c r="D9" s="1093"/>
      <c r="E9" s="1093"/>
      <c r="F9" s="1093"/>
      <c r="G9" s="1093"/>
      <c r="H9" s="1093"/>
      <c r="I9" s="1093"/>
      <c r="J9" s="1093"/>
    </row>
    <row r="10" spans="2:10" ht="12.75">
      <c r="B10" s="367"/>
      <c r="C10" s="367"/>
      <c r="D10" s="367"/>
      <c r="E10" s="367"/>
      <c r="F10" s="367"/>
      <c r="G10" s="367"/>
      <c r="H10" s="367"/>
      <c r="I10" s="367"/>
      <c r="J10" s="367"/>
    </row>
    <row r="11" spans="3:10" ht="12.75">
      <c r="C11" s="367"/>
      <c r="D11" s="367"/>
      <c r="E11" s="367"/>
      <c r="F11" s="367"/>
      <c r="G11" s="367"/>
      <c r="H11" s="367"/>
      <c r="I11" s="367"/>
      <c r="J11" s="367"/>
    </row>
    <row r="12" spans="4:10" ht="12.75">
      <c r="D12" s="367"/>
      <c r="E12" s="367"/>
      <c r="F12" s="367"/>
      <c r="G12" s="367"/>
      <c r="H12" s="367"/>
      <c r="I12" s="367"/>
      <c r="J12" s="367"/>
    </row>
    <row r="13" spans="9:10" ht="13.5" thickBot="1">
      <c r="I13" s="1049" t="s">
        <v>240</v>
      </c>
      <c r="J13" s="1049"/>
    </row>
    <row r="14" spans="2:10" s="368" customFormat="1" ht="12.75" thickTop="1">
      <c r="B14" s="1096"/>
      <c r="C14" s="1098" t="s">
        <v>241</v>
      </c>
      <c r="D14" s="1099"/>
      <c r="E14" s="1099"/>
      <c r="F14" s="1100"/>
      <c r="G14" s="1094" t="s">
        <v>242</v>
      </c>
      <c r="H14" s="1096" t="s">
        <v>243</v>
      </c>
      <c r="I14" s="1071" t="s">
        <v>241</v>
      </c>
      <c r="J14" s="1094" t="s">
        <v>242</v>
      </c>
    </row>
    <row r="15" spans="2:10" s="368" customFormat="1" ht="12">
      <c r="B15" s="1097"/>
      <c r="C15" s="1101"/>
      <c r="D15" s="1102"/>
      <c r="E15" s="1102"/>
      <c r="F15" s="1103"/>
      <c r="G15" s="1095"/>
      <c r="H15" s="1097"/>
      <c r="I15" s="1072"/>
      <c r="J15" s="1095"/>
    </row>
    <row r="16" spans="2:10" s="368" customFormat="1" ht="12">
      <c r="B16" s="370" t="s">
        <v>244</v>
      </c>
      <c r="C16" s="1057" t="s">
        <v>9</v>
      </c>
      <c r="D16" s="1058"/>
      <c r="E16" s="1058"/>
      <c r="F16" s="1059"/>
      <c r="G16" s="371"/>
      <c r="H16" s="370" t="s">
        <v>245</v>
      </c>
      <c r="I16" s="369" t="s">
        <v>246</v>
      </c>
      <c r="J16" s="372">
        <v>555</v>
      </c>
    </row>
    <row r="17" spans="2:10" s="368" customFormat="1" ht="12">
      <c r="B17" s="373" t="s">
        <v>247</v>
      </c>
      <c r="C17" s="1057" t="s">
        <v>248</v>
      </c>
      <c r="D17" s="1058"/>
      <c r="E17" s="1058"/>
      <c r="F17" s="1059"/>
      <c r="G17" s="371"/>
      <c r="H17" s="373" t="s">
        <v>249</v>
      </c>
      <c r="I17" s="369" t="s">
        <v>31</v>
      </c>
      <c r="J17" s="372"/>
    </row>
    <row r="18" spans="2:10" s="368" customFormat="1" ht="12">
      <c r="B18" s="374" t="s">
        <v>249</v>
      </c>
      <c r="C18" s="1057" t="s">
        <v>12</v>
      </c>
      <c r="D18" s="1058"/>
      <c r="E18" s="1058"/>
      <c r="F18" s="1059"/>
      <c r="G18" s="375"/>
      <c r="H18" s="374" t="s">
        <v>250</v>
      </c>
      <c r="I18" s="376" t="s">
        <v>146</v>
      </c>
      <c r="J18" s="377"/>
    </row>
    <row r="19" spans="2:10" s="368" customFormat="1" ht="12">
      <c r="B19" s="378" t="s">
        <v>250</v>
      </c>
      <c r="C19" s="1057" t="s">
        <v>251</v>
      </c>
      <c r="D19" s="1058"/>
      <c r="E19" s="1058"/>
      <c r="F19" s="1059"/>
      <c r="G19" s="371">
        <v>555</v>
      </c>
      <c r="H19" s="378"/>
      <c r="I19" s="369" t="s">
        <v>252</v>
      </c>
      <c r="J19" s="372"/>
    </row>
    <row r="20" spans="2:10" s="368" customFormat="1" ht="12">
      <c r="B20" s="379" t="s">
        <v>253</v>
      </c>
      <c r="C20" s="1104" t="s">
        <v>14</v>
      </c>
      <c r="D20" s="1105"/>
      <c r="E20" s="1105"/>
      <c r="F20" s="1106"/>
      <c r="G20" s="380"/>
      <c r="H20" s="379"/>
      <c r="I20" s="381" t="s">
        <v>254</v>
      </c>
      <c r="J20" s="382"/>
    </row>
    <row r="21" spans="2:10" s="368" customFormat="1" ht="12">
      <c r="B21" s="378" t="s">
        <v>255</v>
      </c>
      <c r="C21" s="1057" t="s">
        <v>256</v>
      </c>
      <c r="D21" s="1058"/>
      <c r="E21" s="1058"/>
      <c r="F21" s="1059"/>
      <c r="G21" s="371"/>
      <c r="H21" s="378"/>
      <c r="I21" s="383" t="s">
        <v>257</v>
      </c>
      <c r="J21" s="372"/>
    </row>
    <row r="22" spans="2:10" s="368" customFormat="1" ht="12">
      <c r="B22" s="374" t="s">
        <v>258</v>
      </c>
      <c r="C22" s="1057" t="s">
        <v>137</v>
      </c>
      <c r="D22" s="1058"/>
      <c r="E22" s="1058"/>
      <c r="F22" s="1059"/>
      <c r="G22" s="375"/>
      <c r="H22" s="374" t="s">
        <v>253</v>
      </c>
      <c r="I22" s="384" t="s">
        <v>259</v>
      </c>
      <c r="J22" s="377"/>
    </row>
    <row r="23" spans="2:10" s="368" customFormat="1" ht="12">
      <c r="B23" s="374" t="s">
        <v>260</v>
      </c>
      <c r="C23" s="1057" t="s">
        <v>138</v>
      </c>
      <c r="D23" s="1058"/>
      <c r="E23" s="1058"/>
      <c r="F23" s="1059"/>
      <c r="G23" s="375"/>
      <c r="H23" s="374" t="s">
        <v>255</v>
      </c>
      <c r="I23" s="384" t="s">
        <v>151</v>
      </c>
      <c r="J23" s="377"/>
    </row>
    <row r="24" spans="2:10" s="368" customFormat="1" ht="12">
      <c r="B24" s="374" t="s">
        <v>261</v>
      </c>
      <c r="C24" s="1057" t="s">
        <v>18</v>
      </c>
      <c r="D24" s="1058"/>
      <c r="E24" s="1058"/>
      <c r="F24" s="1059"/>
      <c r="G24" s="375"/>
      <c r="H24" s="374" t="s">
        <v>258</v>
      </c>
      <c r="I24" s="376" t="s">
        <v>35</v>
      </c>
      <c r="J24" s="377"/>
    </row>
    <row r="25" spans="1:10" s="368" customFormat="1" ht="19.5" customHeight="1" thickBot="1">
      <c r="A25" s="385"/>
      <c r="B25" s="1068" t="s">
        <v>262</v>
      </c>
      <c r="C25" s="1069"/>
      <c r="D25" s="1069"/>
      <c r="E25" s="1069"/>
      <c r="F25" s="1070"/>
      <c r="G25" s="386">
        <f>SUM(G16:G24)</f>
        <v>555</v>
      </c>
      <c r="H25" s="387" t="s">
        <v>263</v>
      </c>
      <c r="I25" s="388"/>
      <c r="J25" s="386">
        <f>SUM(J16:J24)</f>
        <v>555</v>
      </c>
    </row>
    <row r="26" s="368" customFormat="1" ht="12.75" thickTop="1"/>
    <row r="27" s="368" customFormat="1" ht="12"/>
    <row r="28" s="368" customFormat="1" ht="12"/>
  </sheetData>
  <sheetProtection/>
  <mergeCells count="21">
    <mergeCell ref="C17:F17"/>
    <mergeCell ref="H14:H15"/>
    <mergeCell ref="C16:F16"/>
    <mergeCell ref="B25:F25"/>
    <mergeCell ref="C20:F20"/>
    <mergeCell ref="C21:F21"/>
    <mergeCell ref="C22:F22"/>
    <mergeCell ref="C23:F23"/>
    <mergeCell ref="C24:F24"/>
    <mergeCell ref="C18:F18"/>
    <mergeCell ref="C19:F19"/>
    <mergeCell ref="I13:J13"/>
    <mergeCell ref="J14:J15"/>
    <mergeCell ref="B1:J1"/>
    <mergeCell ref="G4:J4"/>
    <mergeCell ref="B8:J8"/>
    <mergeCell ref="B9:J9"/>
    <mergeCell ref="I14:I15"/>
    <mergeCell ref="B14:B15"/>
    <mergeCell ref="C14:F15"/>
    <mergeCell ref="G14:G1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94"/>
  <sheetViews>
    <sheetView zoomScalePageLayoutView="0" workbookViewId="0" topLeftCell="A32">
      <selection activeCell="D101" sqref="D101"/>
    </sheetView>
  </sheetViews>
  <sheetFormatPr defaultColWidth="9.140625" defaultRowHeight="12.75"/>
  <cols>
    <col min="1" max="1" width="10.140625" style="0" customWidth="1"/>
    <col min="2" max="2" width="12.28125" style="0" customWidth="1"/>
    <col min="3" max="3" width="44.7109375" style="876" customWidth="1"/>
    <col min="4" max="4" width="14.28125" style="876" customWidth="1"/>
  </cols>
  <sheetData>
    <row r="2" spans="1:4" ht="12.75" customHeight="1" thickBot="1">
      <c r="A2" s="1"/>
      <c r="B2" s="2"/>
      <c r="C2" s="2"/>
      <c r="D2" s="3" t="s">
        <v>120</v>
      </c>
    </row>
    <row r="3" spans="1:4" ht="16.5" thickBot="1">
      <c r="A3" s="275" t="s">
        <v>0</v>
      </c>
      <c r="B3" s="276"/>
      <c r="C3" s="277" t="s">
        <v>57</v>
      </c>
      <c r="D3" s="278" t="s">
        <v>58</v>
      </c>
    </row>
    <row r="4" spans="1:4" ht="14.25" customHeight="1" thickBot="1">
      <c r="A4" s="11"/>
      <c r="B4" s="11"/>
      <c r="C4" s="11"/>
      <c r="D4" s="12" t="s">
        <v>3</v>
      </c>
    </row>
    <row r="5" spans="1:4" ht="24.75" customHeight="1">
      <c r="A5" s="13" t="s">
        <v>4</v>
      </c>
      <c r="B5" s="14" t="s">
        <v>60</v>
      </c>
      <c r="C5" s="1107" t="s">
        <v>6</v>
      </c>
      <c r="D5" s="1109" t="s">
        <v>599</v>
      </c>
    </row>
    <row r="6" spans="1:4" ht="13.5" customHeight="1" thickBot="1">
      <c r="A6" s="279" t="s">
        <v>7</v>
      </c>
      <c r="B6" s="280"/>
      <c r="C6" s="1108"/>
      <c r="D6" s="1110"/>
    </row>
    <row r="7" spans="1:4" ht="15.75" customHeight="1" thickBot="1">
      <c r="A7" s="17">
        <v>1</v>
      </c>
      <c r="B7" s="18">
        <v>2</v>
      </c>
      <c r="C7" s="18">
        <v>3</v>
      </c>
      <c r="D7" s="19">
        <v>4</v>
      </c>
    </row>
    <row r="8" spans="1:4" ht="24" customHeight="1" thickBot="1">
      <c r="A8" s="281"/>
      <c r="B8" s="282"/>
      <c r="C8" s="283" t="s">
        <v>121</v>
      </c>
      <c r="D8" s="284"/>
    </row>
    <row r="9" spans="1:4" ht="12" customHeight="1" thickBot="1">
      <c r="A9" s="24">
        <v>1</v>
      </c>
      <c r="B9" s="25"/>
      <c r="C9" s="26" t="s">
        <v>9</v>
      </c>
      <c r="D9" s="27">
        <v>41630</v>
      </c>
    </row>
    <row r="10" spans="1:4" ht="12" customHeight="1">
      <c r="A10" s="28"/>
      <c r="B10" s="29">
        <v>1</v>
      </c>
      <c r="C10" s="30" t="s">
        <v>10</v>
      </c>
      <c r="D10" s="31"/>
    </row>
    <row r="11" spans="1:4" ht="12" customHeight="1">
      <c r="A11" s="28"/>
      <c r="B11" s="29">
        <v>2</v>
      </c>
      <c r="C11" s="30" t="s">
        <v>153</v>
      </c>
      <c r="D11" s="31">
        <v>7000</v>
      </c>
    </row>
    <row r="12" spans="1:4" ht="12" customHeight="1" thickBot="1">
      <c r="A12" s="294"/>
      <c r="B12" s="288">
        <v>3</v>
      </c>
      <c r="C12" s="289" t="s">
        <v>154</v>
      </c>
      <c r="D12" s="295"/>
    </row>
    <row r="13" spans="1:4" ht="12" customHeight="1" thickBot="1">
      <c r="A13" s="24">
        <v>2</v>
      </c>
      <c r="B13" s="25"/>
      <c r="C13" s="26" t="s">
        <v>122</v>
      </c>
      <c r="D13" s="40">
        <f>SUM(D14:D17)</f>
        <v>589136</v>
      </c>
    </row>
    <row r="14" spans="1:4" ht="12" customHeight="1">
      <c r="A14" s="285"/>
      <c r="B14" s="202">
        <v>1</v>
      </c>
      <c r="C14" s="59" t="s">
        <v>123</v>
      </c>
      <c r="D14" s="286"/>
    </row>
    <row r="15" spans="1:4" ht="12" customHeight="1">
      <c r="A15" s="287"/>
      <c r="B15" s="288">
        <v>2</v>
      </c>
      <c r="C15" s="289" t="s">
        <v>124</v>
      </c>
      <c r="D15" s="888">
        <v>215500</v>
      </c>
    </row>
    <row r="16" spans="1:4" ht="12" customHeight="1">
      <c r="A16" s="28"/>
      <c r="B16" s="29">
        <v>3</v>
      </c>
      <c r="C16" s="30" t="s">
        <v>125</v>
      </c>
      <c r="D16" s="31">
        <v>343096</v>
      </c>
    </row>
    <row r="17" spans="1:4" ht="12" customHeight="1" thickBot="1">
      <c r="A17" s="28"/>
      <c r="B17" s="29">
        <v>4</v>
      </c>
      <c r="C17" s="30" t="s">
        <v>155</v>
      </c>
      <c r="D17" s="31">
        <v>30540</v>
      </c>
    </row>
    <row r="18" spans="1:4" ht="12" customHeight="1" thickBot="1">
      <c r="A18" s="24">
        <v>3</v>
      </c>
      <c r="B18" s="25"/>
      <c r="C18" s="26" t="s">
        <v>12</v>
      </c>
      <c r="D18" s="40">
        <f>SUM(D19:D21)</f>
        <v>42000</v>
      </c>
    </row>
    <row r="19" spans="1:4" ht="12" customHeight="1">
      <c r="A19" s="28"/>
      <c r="B19" s="29">
        <v>1</v>
      </c>
      <c r="C19" s="30" t="s">
        <v>126</v>
      </c>
      <c r="D19" s="31">
        <v>42000</v>
      </c>
    </row>
    <row r="20" spans="1:4" ht="12" customHeight="1">
      <c r="A20" s="28"/>
      <c r="B20" s="29">
        <v>2</v>
      </c>
      <c r="C20" s="30" t="s">
        <v>605</v>
      </c>
      <c r="D20" s="31"/>
    </row>
    <row r="21" spans="1:4" ht="12" customHeight="1" thickBot="1">
      <c r="A21" s="28"/>
      <c r="B21" s="29">
        <v>3</v>
      </c>
      <c r="C21" s="30" t="s">
        <v>128</v>
      </c>
      <c r="D21" s="31"/>
    </row>
    <row r="22" spans="1:6" ht="12" customHeight="1" thickBot="1">
      <c r="A22" s="24">
        <v>4</v>
      </c>
      <c r="B22" s="25"/>
      <c r="C22" s="26" t="s">
        <v>129</v>
      </c>
      <c r="D22" s="40">
        <v>663632</v>
      </c>
      <c r="F22" s="312"/>
    </row>
    <row r="23" spans="1:4" ht="12" customHeight="1">
      <c r="A23" s="28"/>
      <c r="B23" s="29">
        <v>1</v>
      </c>
      <c r="C23" s="30" t="s">
        <v>130</v>
      </c>
      <c r="D23" s="31">
        <v>456850</v>
      </c>
    </row>
    <row r="24" spans="1:4" ht="12" customHeight="1">
      <c r="A24" s="28"/>
      <c r="B24" s="29">
        <v>2</v>
      </c>
      <c r="C24" s="30" t="s">
        <v>156</v>
      </c>
      <c r="D24" s="31">
        <v>555</v>
      </c>
    </row>
    <row r="25" spans="1:4" ht="12" customHeight="1">
      <c r="A25" s="28"/>
      <c r="B25" s="29">
        <v>3</v>
      </c>
      <c r="C25" s="30" t="s">
        <v>131</v>
      </c>
      <c r="D25" s="31">
        <v>206227</v>
      </c>
    </row>
    <row r="26" spans="1:4" ht="12" customHeight="1">
      <c r="A26" s="28"/>
      <c r="B26" s="29">
        <v>4</v>
      </c>
      <c r="C26" s="30" t="s">
        <v>132</v>
      </c>
      <c r="D26" s="31"/>
    </row>
    <row r="27" spans="1:4" ht="12" customHeight="1">
      <c r="A27" s="28"/>
      <c r="B27" s="29">
        <v>5</v>
      </c>
      <c r="C27" s="30" t="s">
        <v>133</v>
      </c>
      <c r="D27" s="31"/>
    </row>
    <row r="28" spans="1:4" ht="12" customHeight="1" thickBot="1">
      <c r="A28" s="32"/>
      <c r="B28" s="33">
        <v>6</v>
      </c>
      <c r="C28" s="34" t="s">
        <v>134</v>
      </c>
      <c r="D28" s="35"/>
    </row>
    <row r="29" spans="1:4" ht="12" customHeight="1" thickBot="1">
      <c r="A29" s="24">
        <v>5</v>
      </c>
      <c r="B29" s="25"/>
      <c r="C29" s="26" t="s">
        <v>14</v>
      </c>
      <c r="D29" s="40">
        <f>SUM(D31:D35)</f>
        <v>216238</v>
      </c>
    </row>
    <row r="30" spans="1:4" ht="12" customHeight="1" thickBot="1">
      <c r="A30" s="24"/>
      <c r="B30" s="306">
        <v>1</v>
      </c>
      <c r="C30" s="26" t="s">
        <v>157</v>
      </c>
      <c r="D30" s="40">
        <v>33029</v>
      </c>
    </row>
    <row r="31" spans="1:4" ht="12" customHeight="1">
      <c r="A31" s="60"/>
      <c r="B31" s="61"/>
      <c r="C31" s="62" t="s">
        <v>53</v>
      </c>
      <c r="D31" s="63">
        <v>13500</v>
      </c>
    </row>
    <row r="32" spans="1:4" ht="12" customHeight="1">
      <c r="A32" s="28"/>
      <c r="B32" s="29"/>
      <c r="C32" s="30" t="s">
        <v>135</v>
      </c>
      <c r="D32" s="31"/>
    </row>
    <row r="33" spans="1:4" ht="12" customHeight="1">
      <c r="A33" s="28"/>
      <c r="B33" s="29"/>
      <c r="C33" s="30" t="s">
        <v>136</v>
      </c>
      <c r="D33" s="31">
        <v>16199</v>
      </c>
    </row>
    <row r="34" spans="1:4" ht="12" customHeight="1">
      <c r="A34" s="28"/>
      <c r="B34" s="29"/>
      <c r="C34" s="30" t="s">
        <v>161</v>
      </c>
      <c r="D34" s="31">
        <v>3330</v>
      </c>
    </row>
    <row r="35" spans="1:4" ht="12" customHeight="1">
      <c r="A35" s="28"/>
      <c r="B35" s="307">
        <v>2</v>
      </c>
      <c r="C35" s="1034" t="s">
        <v>158</v>
      </c>
      <c r="D35" s="1035">
        <v>183209</v>
      </c>
    </row>
    <row r="36" spans="1:4" s="235" customFormat="1" ht="19.5" customHeight="1" thickBot="1">
      <c r="A36" s="308">
        <v>6</v>
      </c>
      <c r="B36" s="309"/>
      <c r="C36" s="310" t="s">
        <v>573</v>
      </c>
      <c r="D36" s="311"/>
    </row>
    <row r="37" spans="1:4" ht="12" customHeight="1" thickBot="1">
      <c r="A37" s="41">
        <v>7</v>
      </c>
      <c r="B37" s="42"/>
      <c r="C37" s="290" t="s">
        <v>137</v>
      </c>
      <c r="D37" s="44">
        <v>1300</v>
      </c>
    </row>
    <row r="38" spans="1:4" ht="12" customHeight="1" thickBot="1">
      <c r="A38" s="24">
        <v>8</v>
      </c>
      <c r="B38" s="25"/>
      <c r="C38" s="26" t="s">
        <v>138</v>
      </c>
      <c r="D38" s="40">
        <f>SUM(D39+D42)</f>
        <v>205595</v>
      </c>
    </row>
    <row r="39" spans="1:4" ht="12" customHeight="1">
      <c r="A39" s="28"/>
      <c r="B39" s="29">
        <v>1</v>
      </c>
      <c r="C39" s="30" t="s">
        <v>139</v>
      </c>
      <c r="D39" s="31">
        <f>SUM(D40:D41)</f>
        <v>205595</v>
      </c>
    </row>
    <row r="40" spans="1:4" ht="12" customHeight="1">
      <c r="A40" s="28"/>
      <c r="B40" s="29"/>
      <c r="C40" s="30" t="s">
        <v>159</v>
      </c>
      <c r="D40" s="31">
        <v>39111</v>
      </c>
    </row>
    <row r="41" spans="1:4" ht="12" customHeight="1">
      <c r="A41" s="28"/>
      <c r="B41" s="29"/>
      <c r="C41" s="30" t="s">
        <v>160</v>
      </c>
      <c r="D41" s="31">
        <v>166484</v>
      </c>
    </row>
    <row r="42" spans="1:4" ht="12" customHeight="1" thickBot="1">
      <c r="A42" s="28"/>
      <c r="B42" s="29">
        <v>2</v>
      </c>
      <c r="C42" s="30" t="s">
        <v>140</v>
      </c>
      <c r="D42" s="31"/>
    </row>
    <row r="43" spans="1:4" ht="12" customHeight="1" thickBot="1">
      <c r="A43" s="24">
        <v>9</v>
      </c>
      <c r="B43" s="25"/>
      <c r="C43" s="291" t="s">
        <v>141</v>
      </c>
      <c r="D43" s="27">
        <v>42071</v>
      </c>
    </row>
    <row r="44" spans="1:6" ht="24" customHeight="1" thickBot="1">
      <c r="A44" s="64"/>
      <c r="B44" s="65"/>
      <c r="C44" s="53" t="s">
        <v>22</v>
      </c>
      <c r="D44" s="54">
        <f>D9+D13+D18+D22+D29+D36+D37+D38+D43</f>
        <v>1801602</v>
      </c>
      <c r="F44" s="312"/>
    </row>
    <row r="45" ht="48" customHeight="1">
      <c r="F45" s="312"/>
    </row>
    <row r="46" spans="1:6" ht="12" customHeight="1" thickBot="1">
      <c r="A46" s="1"/>
      <c r="B46" s="2"/>
      <c r="C46" s="2"/>
      <c r="D46" s="3" t="s">
        <v>120</v>
      </c>
      <c r="F46" s="312"/>
    </row>
    <row r="47" spans="1:6" ht="12" customHeight="1" thickBot="1">
      <c r="A47" s="275" t="s">
        <v>0</v>
      </c>
      <c r="B47" s="276"/>
      <c r="C47" s="277" t="s">
        <v>57</v>
      </c>
      <c r="D47" s="278" t="s">
        <v>58</v>
      </c>
      <c r="F47" s="312"/>
    </row>
    <row r="48" spans="1:6" ht="12" customHeight="1" thickBot="1">
      <c r="A48" s="11"/>
      <c r="B48" s="11"/>
      <c r="C48" s="11"/>
      <c r="D48" s="12" t="s">
        <v>3</v>
      </c>
      <c r="F48" s="312"/>
    </row>
    <row r="49" spans="1:6" ht="12" customHeight="1">
      <c r="A49" s="13" t="s">
        <v>4</v>
      </c>
      <c r="B49" s="14" t="s">
        <v>60</v>
      </c>
      <c r="C49" s="1107" t="s">
        <v>6</v>
      </c>
      <c r="D49" s="1109" t="s">
        <v>599</v>
      </c>
      <c r="F49" s="312"/>
    </row>
    <row r="50" spans="1:6" ht="13.5" thickBot="1">
      <c r="A50" s="279" t="s">
        <v>7</v>
      </c>
      <c r="B50" s="280"/>
      <c r="C50" s="1108"/>
      <c r="D50" s="1110"/>
      <c r="F50" s="312"/>
    </row>
    <row r="51" spans="1:6" ht="12" customHeight="1" thickBot="1">
      <c r="A51" s="17">
        <v>1</v>
      </c>
      <c r="B51" s="18">
        <v>2</v>
      </c>
      <c r="C51" s="18">
        <v>3</v>
      </c>
      <c r="D51" s="19">
        <v>4</v>
      </c>
      <c r="F51" s="312"/>
    </row>
    <row r="52" spans="1:4" ht="24" customHeight="1" thickBot="1">
      <c r="A52" s="188"/>
      <c r="B52" s="292"/>
      <c r="C52" s="22" t="s">
        <v>142</v>
      </c>
      <c r="D52" s="293"/>
    </row>
    <row r="53" spans="1:4" ht="12" customHeight="1" thickBot="1">
      <c r="A53" s="24">
        <v>11</v>
      </c>
      <c r="B53" s="25"/>
      <c r="C53" s="26" t="s">
        <v>24</v>
      </c>
      <c r="D53" s="40">
        <f>SUM(D54+D55+D56+D69+D70+D71)</f>
        <v>767092</v>
      </c>
    </row>
    <row r="54" spans="1:4" s="775" customFormat="1" ht="12" customHeight="1">
      <c r="A54" s="778"/>
      <c r="B54" s="29">
        <v>1</v>
      </c>
      <c r="C54" s="30" t="s">
        <v>143</v>
      </c>
      <c r="D54" s="31">
        <v>335404</v>
      </c>
    </row>
    <row r="55" spans="1:4" s="775" customFormat="1" ht="12" customHeight="1">
      <c r="A55" s="778"/>
      <c r="B55" s="29">
        <v>2</v>
      </c>
      <c r="C55" s="30" t="s">
        <v>26</v>
      </c>
      <c r="D55" s="31">
        <v>73194</v>
      </c>
    </row>
    <row r="56" spans="1:4" ht="12" customHeight="1">
      <c r="A56" s="28"/>
      <c r="B56" s="29">
        <v>3</v>
      </c>
      <c r="C56" s="30" t="s">
        <v>144</v>
      </c>
      <c r="D56" s="31">
        <v>215837</v>
      </c>
    </row>
    <row r="57" spans="1:4" ht="12" customHeight="1">
      <c r="A57" s="28"/>
      <c r="B57" s="29"/>
      <c r="C57" s="30" t="s">
        <v>162</v>
      </c>
      <c r="D57" s="31">
        <v>555</v>
      </c>
    </row>
    <row r="58" spans="1:4" ht="12" customHeight="1">
      <c r="A58" s="28"/>
      <c r="B58" s="29"/>
      <c r="C58" s="30" t="s">
        <v>163</v>
      </c>
      <c r="D58" s="31">
        <v>6000</v>
      </c>
    </row>
    <row r="59" spans="1:4" ht="12" customHeight="1">
      <c r="A59" s="28"/>
      <c r="B59" s="29"/>
      <c r="C59" s="30" t="s">
        <v>164</v>
      </c>
      <c r="D59" s="31">
        <v>12000</v>
      </c>
    </row>
    <row r="60" spans="1:4" ht="12" customHeight="1">
      <c r="A60" s="28"/>
      <c r="B60" s="29"/>
      <c r="C60" s="30" t="s">
        <v>165</v>
      </c>
      <c r="D60" s="31">
        <v>1000</v>
      </c>
    </row>
    <row r="61" spans="1:4" ht="12" customHeight="1">
      <c r="A61" s="28"/>
      <c r="B61" s="29"/>
      <c r="C61" s="30" t="s">
        <v>557</v>
      </c>
      <c r="D61" s="31">
        <v>2000</v>
      </c>
    </row>
    <row r="62" spans="1:4" ht="12" customHeight="1">
      <c r="A62" s="28"/>
      <c r="B62" s="29"/>
      <c r="C62" s="30" t="s">
        <v>166</v>
      </c>
      <c r="D62" s="31">
        <v>1500</v>
      </c>
    </row>
    <row r="63" spans="1:4" ht="12" customHeight="1">
      <c r="A63" s="28"/>
      <c r="B63" s="29"/>
      <c r="C63" s="30" t="s">
        <v>167</v>
      </c>
      <c r="D63" s="31">
        <v>2500</v>
      </c>
    </row>
    <row r="64" spans="1:4" ht="12" customHeight="1">
      <c r="A64" s="28"/>
      <c r="B64" s="29"/>
      <c r="C64" s="30" t="s">
        <v>168</v>
      </c>
      <c r="D64" s="31">
        <v>6000</v>
      </c>
    </row>
    <row r="65" spans="1:4" ht="12" customHeight="1">
      <c r="A65" s="28"/>
      <c r="B65" s="29"/>
      <c r="C65" s="30" t="s">
        <v>524</v>
      </c>
      <c r="D65" s="31">
        <v>2500</v>
      </c>
    </row>
    <row r="66" spans="1:4" ht="12" customHeight="1">
      <c r="A66" s="28"/>
      <c r="B66" s="29"/>
      <c r="C66" s="30" t="s">
        <v>169</v>
      </c>
      <c r="D66" s="31"/>
    </row>
    <row r="67" spans="1:4" ht="12" customHeight="1">
      <c r="A67" s="28"/>
      <c r="B67" s="29"/>
      <c r="C67" s="30" t="s">
        <v>170</v>
      </c>
      <c r="D67" s="31">
        <v>26591</v>
      </c>
    </row>
    <row r="68" spans="1:4" ht="12" customHeight="1">
      <c r="A68" s="28"/>
      <c r="B68" s="29"/>
      <c r="C68" s="30" t="s">
        <v>171</v>
      </c>
      <c r="D68" s="31">
        <v>152130</v>
      </c>
    </row>
    <row r="69" spans="1:4" ht="12" customHeight="1">
      <c r="A69" s="28"/>
      <c r="B69" s="29">
        <v>4</v>
      </c>
      <c r="C69" s="30" t="s">
        <v>28</v>
      </c>
      <c r="D69" s="31">
        <v>57637</v>
      </c>
    </row>
    <row r="70" spans="1:4" ht="12" customHeight="1">
      <c r="A70" s="28"/>
      <c r="B70" s="29">
        <v>5</v>
      </c>
      <c r="C70" s="30" t="s">
        <v>29</v>
      </c>
      <c r="D70" s="31">
        <v>85020</v>
      </c>
    </row>
    <row r="71" spans="1:4" ht="12" customHeight="1" thickBot="1">
      <c r="A71" s="28"/>
      <c r="B71" s="29">
        <v>6</v>
      </c>
      <c r="C71" s="30" t="s">
        <v>30</v>
      </c>
      <c r="D71" s="31"/>
    </row>
    <row r="72" spans="1:4" ht="12" customHeight="1" thickBot="1">
      <c r="A72" s="24">
        <v>12</v>
      </c>
      <c r="B72" s="25"/>
      <c r="C72" s="26" t="s">
        <v>31</v>
      </c>
      <c r="D72" s="40">
        <f>SUM(D73:D75)</f>
        <v>367170</v>
      </c>
    </row>
    <row r="73" spans="1:4" ht="12" customHeight="1">
      <c r="A73" s="28"/>
      <c r="B73" s="29">
        <v>1</v>
      </c>
      <c r="C73" s="30" t="s">
        <v>145</v>
      </c>
      <c r="D73" s="31">
        <v>2202</v>
      </c>
    </row>
    <row r="74" spans="1:4" ht="12" customHeight="1">
      <c r="A74" s="28"/>
      <c r="B74" s="29">
        <v>2</v>
      </c>
      <c r="C74" s="30" t="s">
        <v>558</v>
      </c>
      <c r="D74" s="31">
        <v>364968</v>
      </c>
    </row>
    <row r="75" spans="1:4" ht="12" customHeight="1" thickBot="1">
      <c r="A75" s="28"/>
      <c r="B75" s="29">
        <v>3</v>
      </c>
      <c r="C75" s="30" t="s">
        <v>34</v>
      </c>
      <c r="D75" s="31"/>
    </row>
    <row r="76" spans="1:4" ht="12" customHeight="1" thickBot="1">
      <c r="A76" s="24">
        <v>13</v>
      </c>
      <c r="B76" s="25"/>
      <c r="C76" s="26" t="s">
        <v>146</v>
      </c>
      <c r="D76" s="40">
        <f>SUM(D77:D79)</f>
        <v>0</v>
      </c>
    </row>
    <row r="77" spans="1:4" ht="12" customHeight="1">
      <c r="A77" s="28"/>
      <c r="B77" s="29">
        <v>1</v>
      </c>
      <c r="C77" s="30" t="s">
        <v>147</v>
      </c>
      <c r="D77" s="31"/>
    </row>
    <row r="78" spans="1:4" ht="12" customHeight="1">
      <c r="A78" s="28"/>
      <c r="B78" s="29">
        <v>2</v>
      </c>
      <c r="C78" s="30" t="s">
        <v>148</v>
      </c>
      <c r="D78" s="31"/>
    </row>
    <row r="79" spans="1:4" ht="12" customHeight="1" thickBot="1">
      <c r="A79" s="294"/>
      <c r="B79" s="288">
        <v>3</v>
      </c>
      <c r="C79" s="289" t="s">
        <v>149</v>
      </c>
      <c r="D79" s="295"/>
    </row>
    <row r="80" spans="1:4" ht="12" customHeight="1" thickBot="1">
      <c r="A80" s="24">
        <v>14</v>
      </c>
      <c r="B80" s="25"/>
      <c r="C80" s="26" t="s">
        <v>150</v>
      </c>
      <c r="D80" s="889">
        <f>'3.sz.felhalm.kiad.'!D33</f>
        <v>1200</v>
      </c>
    </row>
    <row r="81" spans="1:4" ht="12" customHeight="1" thickBot="1">
      <c r="A81" s="24">
        <v>15</v>
      </c>
      <c r="B81" s="25"/>
      <c r="C81" s="26" t="s">
        <v>151</v>
      </c>
      <c r="D81" s="40">
        <f>SUM(D82:D89)</f>
        <v>22803</v>
      </c>
    </row>
    <row r="82" spans="1:4" ht="12" customHeight="1">
      <c r="A82" s="321"/>
      <c r="B82" s="322">
        <v>1</v>
      </c>
      <c r="C82" s="132" t="s">
        <v>172</v>
      </c>
      <c r="D82" s="890"/>
    </row>
    <row r="83" spans="1:4" ht="12" customHeight="1">
      <c r="A83" s="316"/>
      <c r="B83" s="319"/>
      <c r="C83" s="450" t="s">
        <v>317</v>
      </c>
      <c r="D83" s="320"/>
    </row>
    <row r="84" spans="1:4" ht="12" customHeight="1">
      <c r="A84" s="316"/>
      <c r="B84" s="319"/>
      <c r="C84" s="450" t="s">
        <v>318</v>
      </c>
      <c r="D84" s="320">
        <v>315</v>
      </c>
    </row>
    <row r="85" spans="1:4" ht="12" customHeight="1">
      <c r="A85" s="316"/>
      <c r="B85" s="319"/>
      <c r="C85" s="450" t="s">
        <v>319</v>
      </c>
      <c r="D85" s="320">
        <f>'3.sz.felhalm.kiad.'!D39</f>
        <v>17895</v>
      </c>
    </row>
    <row r="86" spans="1:4" ht="12" customHeight="1">
      <c r="A86" s="316"/>
      <c r="B86" s="319"/>
      <c r="C86" s="450" t="s">
        <v>319</v>
      </c>
      <c r="D86" s="320">
        <f>'3.sz.felhalm.kiad.'!D40</f>
        <v>3334</v>
      </c>
    </row>
    <row r="87" spans="1:4" ht="12" customHeight="1">
      <c r="A87" s="316"/>
      <c r="B87" s="319"/>
      <c r="C87" s="450" t="s">
        <v>556</v>
      </c>
      <c r="D87" s="320">
        <v>1259</v>
      </c>
    </row>
    <row r="88" spans="1:4" ht="12" customHeight="1">
      <c r="A88" s="316"/>
      <c r="B88" s="319">
        <v>2</v>
      </c>
      <c r="C88" s="317" t="s">
        <v>173</v>
      </c>
      <c r="D88" s="320"/>
    </row>
    <row r="89" spans="1:4" ht="12" customHeight="1" thickBot="1">
      <c r="A89" s="323"/>
      <c r="B89" s="324">
        <v>3</v>
      </c>
      <c r="C89" s="325" t="s">
        <v>175</v>
      </c>
      <c r="D89" s="971"/>
    </row>
    <row r="90" spans="1:4" ht="12" customHeight="1" thickBot="1">
      <c r="A90" s="24">
        <v>16</v>
      </c>
      <c r="B90" s="25"/>
      <c r="C90" s="26" t="s">
        <v>35</v>
      </c>
      <c r="D90" s="40"/>
    </row>
    <row r="91" spans="1:4" ht="12" customHeight="1" thickBot="1">
      <c r="A91" s="36">
        <v>17</v>
      </c>
      <c r="B91" s="50"/>
      <c r="C91" s="38" t="s">
        <v>152</v>
      </c>
      <c r="D91" s="39">
        <v>643337</v>
      </c>
    </row>
    <row r="92" spans="1:6" ht="24" customHeight="1" thickBot="1">
      <c r="A92" s="296"/>
      <c r="B92" s="297"/>
      <c r="C92" s="298" t="s">
        <v>36</v>
      </c>
      <c r="D92" s="299">
        <f>D53+D72+D76+D80+D81+D91</f>
        <v>1801602</v>
      </c>
      <c r="F92" s="312"/>
    </row>
    <row r="93" ht="15.75" customHeight="1" thickBot="1">
      <c r="F93" s="312"/>
    </row>
    <row r="94" spans="1:4" ht="12" customHeight="1" thickBot="1">
      <c r="A94" s="300" t="s">
        <v>37</v>
      </c>
      <c r="B94" s="301"/>
      <c r="C94" s="302"/>
      <c r="D94" s="303">
        <v>97</v>
      </c>
    </row>
  </sheetData>
  <sheetProtection/>
  <mergeCells count="4">
    <mergeCell ref="C5:C6"/>
    <mergeCell ref="D5:D6"/>
    <mergeCell ref="C49:C50"/>
    <mergeCell ref="D49:D50"/>
  </mergeCells>
  <printOptions/>
  <pageMargins left="0.7874015748031497" right="0.7874015748031497" top="0.984251968503937" bottom="1.771653543307086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D42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10.140625" style="0" customWidth="1"/>
    <col min="2" max="2" width="10.8515625" style="0" customWidth="1"/>
    <col min="3" max="3" width="48.421875" style="876" customWidth="1"/>
    <col min="4" max="4" width="13.140625" style="876" customWidth="1"/>
  </cols>
  <sheetData>
    <row r="3" spans="1:4" ht="16.5" thickBot="1">
      <c r="A3" s="1"/>
      <c r="B3" s="2"/>
      <c r="C3" s="2"/>
      <c r="D3" s="3" t="s">
        <v>56</v>
      </c>
    </row>
    <row r="4" spans="1:4" ht="15.75">
      <c r="A4" s="4" t="s">
        <v>0</v>
      </c>
      <c r="B4" s="5"/>
      <c r="C4" s="185" t="s">
        <v>57</v>
      </c>
      <c r="D4" s="6" t="s">
        <v>58</v>
      </c>
    </row>
    <row r="5" spans="1:4" ht="16.5" thickBot="1">
      <c r="A5" s="7" t="s">
        <v>1</v>
      </c>
      <c r="B5" s="8"/>
      <c r="C5" s="186" t="s">
        <v>59</v>
      </c>
      <c r="D5" s="187" t="s">
        <v>58</v>
      </c>
    </row>
    <row r="6" spans="1:4" ht="14.25" thickBot="1">
      <c r="A6" s="11"/>
      <c r="B6" s="11"/>
      <c r="C6" s="11"/>
      <c r="D6" s="12" t="s">
        <v>3</v>
      </c>
    </row>
    <row r="7" spans="1:4" ht="25.5" customHeight="1">
      <c r="A7" s="13" t="s">
        <v>4</v>
      </c>
      <c r="B7" s="14" t="s">
        <v>60</v>
      </c>
      <c r="C7" s="977" t="s">
        <v>6</v>
      </c>
      <c r="D7" s="979" t="s">
        <v>600</v>
      </c>
    </row>
    <row r="8" spans="1:4" ht="13.5" thickBot="1">
      <c r="A8" s="15" t="s">
        <v>7</v>
      </c>
      <c r="B8" s="16"/>
      <c r="C8" s="978"/>
      <c r="D8" s="980"/>
    </row>
    <row r="9" spans="1:4" ht="13.5" thickBot="1">
      <c r="A9" s="17">
        <v>1</v>
      </c>
      <c r="B9" s="18">
        <v>2</v>
      </c>
      <c r="C9" s="18">
        <v>3</v>
      </c>
      <c r="D9" s="19">
        <v>4</v>
      </c>
    </row>
    <row r="10" spans="1:4" ht="15.75" customHeight="1" thickBot="1">
      <c r="A10" s="188" t="s">
        <v>8</v>
      </c>
      <c r="B10" s="981"/>
      <c r="C10" s="981"/>
      <c r="D10" s="982"/>
    </row>
    <row r="11" spans="1:4" ht="15" customHeight="1" thickBot="1">
      <c r="A11" s="24">
        <v>1</v>
      </c>
      <c r="B11" s="25"/>
      <c r="C11" s="26" t="s">
        <v>9</v>
      </c>
      <c r="D11" s="27">
        <f>SUM(D12:D13)</f>
        <v>1080</v>
      </c>
    </row>
    <row r="12" spans="1:4" ht="15" customHeight="1">
      <c r="A12" s="28"/>
      <c r="B12" s="29">
        <v>1</v>
      </c>
      <c r="C12" s="30" t="s">
        <v>61</v>
      </c>
      <c r="D12" s="31">
        <v>1080</v>
      </c>
    </row>
    <row r="13" spans="1:4" ht="15" customHeight="1" thickBot="1">
      <c r="A13" s="32"/>
      <c r="B13" s="33">
        <v>6</v>
      </c>
      <c r="C13" s="34" t="s">
        <v>11</v>
      </c>
      <c r="D13" s="35"/>
    </row>
    <row r="14" spans="1:4" ht="15" customHeight="1" thickBot="1">
      <c r="A14" s="36">
        <v>3</v>
      </c>
      <c r="B14" s="37">
        <v>1</v>
      </c>
      <c r="C14" s="38" t="s">
        <v>12</v>
      </c>
      <c r="D14" s="39"/>
    </row>
    <row r="15" spans="1:4" ht="15" customHeight="1" thickBot="1">
      <c r="A15" s="36"/>
      <c r="B15" s="37">
        <v>2</v>
      </c>
      <c r="C15" s="38" t="s">
        <v>13</v>
      </c>
      <c r="D15" s="39"/>
    </row>
    <row r="16" spans="1:4" ht="15" customHeight="1" thickBot="1">
      <c r="A16" s="24">
        <v>5</v>
      </c>
      <c r="B16" s="25"/>
      <c r="C16" s="26" t="s">
        <v>14</v>
      </c>
      <c r="D16" s="40">
        <f>SUM(D17:D18)</f>
        <v>0</v>
      </c>
    </row>
    <row r="17" spans="1:4" ht="15" customHeight="1">
      <c r="A17" s="28"/>
      <c r="B17" s="29">
        <v>1</v>
      </c>
      <c r="C17" s="30" t="s">
        <v>15</v>
      </c>
      <c r="D17" s="31"/>
    </row>
    <row r="18" spans="1:4" ht="15" customHeight="1" thickBot="1">
      <c r="A18" s="32"/>
      <c r="B18" s="33">
        <v>2</v>
      </c>
      <c r="C18" s="34" t="s">
        <v>16</v>
      </c>
      <c r="D18" s="35"/>
    </row>
    <row r="19" spans="1:4" ht="15" customHeight="1" thickBot="1">
      <c r="A19" s="41">
        <v>6</v>
      </c>
      <c r="B19" s="42"/>
      <c r="C19" s="43" t="s">
        <v>39</v>
      </c>
      <c r="D19" s="44"/>
    </row>
    <row r="20" spans="1:4" ht="15" customHeight="1" thickBot="1">
      <c r="A20" s="24">
        <v>9</v>
      </c>
      <c r="B20" s="45"/>
      <c r="C20" s="26" t="s">
        <v>18</v>
      </c>
      <c r="D20" s="27">
        <f>D21+D22</f>
        <v>0</v>
      </c>
    </row>
    <row r="21" spans="1:4" ht="15" customHeight="1" thickBot="1">
      <c r="A21" s="46"/>
      <c r="B21" s="47">
        <v>1</v>
      </c>
      <c r="C21" s="48" t="s">
        <v>19</v>
      </c>
      <c r="D21" s="49"/>
    </row>
    <row r="22" spans="1:4" ht="15" customHeight="1" thickBot="1">
      <c r="A22" s="46"/>
      <c r="B22" s="47">
        <v>2</v>
      </c>
      <c r="C22" s="48" t="s">
        <v>20</v>
      </c>
      <c r="D22" s="49"/>
    </row>
    <row r="23" spans="1:4" ht="15" customHeight="1" thickBot="1">
      <c r="A23" s="36">
        <v>10</v>
      </c>
      <c r="B23" s="50">
        <v>1</v>
      </c>
      <c r="C23" s="38" t="s">
        <v>21</v>
      </c>
      <c r="D23" s="39">
        <v>13343</v>
      </c>
    </row>
    <row r="24" spans="1:4" ht="15" customHeight="1" thickBot="1">
      <c r="A24" s="64"/>
      <c r="B24" s="65"/>
      <c r="C24" s="53" t="s">
        <v>22</v>
      </c>
      <c r="D24" s="54">
        <f>SUM(D11,D16,D19:D20,D23)</f>
        <v>14423</v>
      </c>
    </row>
    <row r="25" spans="1:4" ht="15" customHeight="1" thickBot="1">
      <c r="A25" s="55"/>
      <c r="B25" s="56"/>
      <c r="C25" s="57"/>
      <c r="D25" s="58"/>
    </row>
    <row r="26" spans="1:4" ht="15" customHeight="1" thickBot="1">
      <c r="A26" s="188" t="s">
        <v>23</v>
      </c>
      <c r="B26" s="981"/>
      <c r="C26" s="981"/>
      <c r="D26" s="982"/>
    </row>
    <row r="27" spans="1:4" ht="15" customHeight="1" thickBot="1">
      <c r="A27" s="24">
        <v>11</v>
      </c>
      <c r="B27" s="25"/>
      <c r="C27" s="26" t="s">
        <v>24</v>
      </c>
      <c r="D27" s="40">
        <v>14423</v>
      </c>
    </row>
    <row r="28" spans="1:4" ht="15" customHeight="1">
      <c r="A28" s="28"/>
      <c r="B28" s="29">
        <v>1</v>
      </c>
      <c r="C28" s="59" t="s">
        <v>25</v>
      </c>
      <c r="D28" s="31">
        <v>8583</v>
      </c>
    </row>
    <row r="29" spans="1:4" ht="15" customHeight="1">
      <c r="A29" s="28"/>
      <c r="B29" s="29">
        <v>2</v>
      </c>
      <c r="C29" s="30" t="s">
        <v>26</v>
      </c>
      <c r="D29" s="31">
        <v>2240</v>
      </c>
    </row>
    <row r="30" spans="1:4" ht="15" customHeight="1">
      <c r="A30" s="29"/>
      <c r="B30" s="29">
        <v>3</v>
      </c>
      <c r="C30" s="30" t="s">
        <v>62</v>
      </c>
      <c r="D30" s="31">
        <v>3600</v>
      </c>
    </row>
    <row r="31" spans="1:4" ht="15" customHeight="1">
      <c r="A31" s="1024"/>
      <c r="B31" s="61"/>
      <c r="C31" s="62" t="s">
        <v>660</v>
      </c>
      <c r="D31" s="1025">
        <v>1100</v>
      </c>
    </row>
    <row r="32" spans="1:4" ht="15" customHeight="1">
      <c r="A32" s="60"/>
      <c r="B32" s="61">
        <v>4</v>
      </c>
      <c r="C32" s="62" t="s">
        <v>28</v>
      </c>
      <c r="D32" s="63"/>
    </row>
    <row r="33" spans="1:4" ht="15" customHeight="1">
      <c r="A33" s="60"/>
      <c r="B33" s="61">
        <v>5</v>
      </c>
      <c r="C33" s="62" t="s">
        <v>29</v>
      </c>
      <c r="D33" s="63"/>
    </row>
    <row r="34" spans="1:4" ht="15" customHeight="1" thickBot="1">
      <c r="A34" s="28"/>
      <c r="B34" s="29">
        <v>6</v>
      </c>
      <c r="C34" s="30" t="s">
        <v>30</v>
      </c>
      <c r="D34" s="31"/>
    </row>
    <row r="35" spans="1:4" ht="15" customHeight="1" thickBot="1">
      <c r="A35" s="24">
        <v>12</v>
      </c>
      <c r="B35" s="25"/>
      <c r="C35" s="26" t="s">
        <v>31</v>
      </c>
      <c r="D35" s="40">
        <f>SUM(D36:D38)</f>
        <v>0</v>
      </c>
    </row>
    <row r="36" spans="1:4" ht="15" customHeight="1">
      <c r="A36" s="28"/>
      <c r="B36" s="29">
        <v>1</v>
      </c>
      <c r="C36" s="30" t="s">
        <v>32</v>
      </c>
      <c r="D36" s="31"/>
    </row>
    <row r="37" spans="1:4" ht="15" customHeight="1">
      <c r="A37" s="28"/>
      <c r="B37" s="29">
        <v>2</v>
      </c>
      <c r="C37" s="30" t="s">
        <v>33</v>
      </c>
      <c r="D37" s="31"/>
    </row>
    <row r="38" spans="1:4" ht="15" customHeight="1" thickBot="1">
      <c r="A38" s="32"/>
      <c r="B38" s="33">
        <v>3</v>
      </c>
      <c r="C38" s="34" t="s">
        <v>34</v>
      </c>
      <c r="D38" s="35"/>
    </row>
    <row r="39" spans="1:4" ht="15" customHeight="1" thickBot="1">
      <c r="A39" s="41">
        <v>16</v>
      </c>
      <c r="B39" s="42"/>
      <c r="C39" s="43" t="s">
        <v>35</v>
      </c>
      <c r="D39" s="44"/>
    </row>
    <row r="40" spans="1:4" ht="15" customHeight="1" thickBot="1">
      <c r="A40" s="64"/>
      <c r="B40" s="65"/>
      <c r="C40" s="53" t="s">
        <v>36</v>
      </c>
      <c r="D40" s="54">
        <v>14423</v>
      </c>
    </row>
    <row r="41" spans="1:4" ht="13.5" thickBot="1">
      <c r="A41" s="66"/>
      <c r="B41" s="67"/>
      <c r="C41" s="891"/>
      <c r="D41" s="891"/>
    </row>
    <row r="42" spans="1:4" ht="13.5" thickBot="1">
      <c r="A42" s="68" t="s">
        <v>37</v>
      </c>
      <c r="B42" s="69"/>
      <c r="C42" s="70"/>
      <c r="D42" s="71">
        <v>4</v>
      </c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L42"/>
  <sheetViews>
    <sheetView zoomScalePageLayoutView="0" workbookViewId="0" topLeftCell="A7">
      <pane ySplit="5" topLeftCell="BM27" activePane="bottomLeft" state="frozen"/>
      <selection pane="topLeft" activeCell="A7" sqref="A7"/>
      <selection pane="bottomLeft" activeCell="K40" sqref="K40"/>
    </sheetView>
  </sheetViews>
  <sheetFormatPr defaultColWidth="9.140625" defaultRowHeight="12.75"/>
  <cols>
    <col min="1" max="2" width="7.421875" style="0" customWidth="1"/>
    <col min="3" max="3" width="37.28125" style="876" customWidth="1"/>
    <col min="4" max="4" width="8.28125" style="876" hidden="1" customWidth="1"/>
    <col min="5" max="5" width="8.7109375" style="876" hidden="1" customWidth="1"/>
    <col min="6" max="6" width="8.28125" style="876" customWidth="1"/>
    <col min="7" max="7" width="8.7109375" style="876" customWidth="1"/>
    <col min="8" max="8" width="8.140625" style="876" hidden="1" customWidth="1"/>
    <col min="9" max="9" width="8.140625" style="876" customWidth="1"/>
  </cols>
  <sheetData>
    <row r="5" spans="1:8" ht="16.5" thickBot="1">
      <c r="A5" s="74"/>
      <c r="B5" s="75"/>
      <c r="C5" s="75"/>
      <c r="D5" s="76"/>
      <c r="G5" s="77" t="s">
        <v>40</v>
      </c>
      <c r="H5" s="78"/>
    </row>
    <row r="6" spans="1:9" ht="15.75">
      <c r="A6" s="79" t="s">
        <v>0</v>
      </c>
      <c r="B6" s="80"/>
      <c r="C6" s="81" t="s">
        <v>41</v>
      </c>
      <c r="D6" s="82"/>
      <c r="E6" s="892"/>
      <c r="F6" s="892"/>
      <c r="G6" s="892"/>
      <c r="H6" s="893"/>
      <c r="I6" s="84" t="s">
        <v>42</v>
      </c>
    </row>
    <row r="7" spans="1:9" ht="16.5" thickBot="1">
      <c r="A7" s="85" t="s">
        <v>1</v>
      </c>
      <c r="B7" s="86"/>
      <c r="C7" s="87" t="s">
        <v>43</v>
      </c>
      <c r="D7" s="88"/>
      <c r="E7" s="894"/>
      <c r="F7" s="894"/>
      <c r="G7" s="894"/>
      <c r="H7" s="895"/>
      <c r="I7" s="89" t="s">
        <v>44</v>
      </c>
    </row>
    <row r="8" spans="1:9" ht="14.25" thickBot="1">
      <c r="A8" s="189"/>
      <c r="B8" s="190"/>
      <c r="C8" s="190"/>
      <c r="D8" s="191"/>
      <c r="E8" s="896"/>
      <c r="F8" s="896"/>
      <c r="G8" s="896"/>
      <c r="H8" s="193" t="s">
        <v>45</v>
      </c>
      <c r="I8" s="897"/>
    </row>
    <row r="9" spans="1:9" ht="51">
      <c r="A9" s="90" t="s">
        <v>4</v>
      </c>
      <c r="B9" s="91" t="s">
        <v>5</v>
      </c>
      <c r="C9" s="1111" t="s">
        <v>6</v>
      </c>
      <c r="D9" s="985" t="s">
        <v>46</v>
      </c>
      <c r="E9" s="986" t="s">
        <v>47</v>
      </c>
      <c r="F9" s="986" t="s">
        <v>48</v>
      </c>
      <c r="G9" s="986" t="s">
        <v>49</v>
      </c>
      <c r="H9" s="987" t="s">
        <v>50</v>
      </c>
      <c r="I9" s="986" t="s">
        <v>51</v>
      </c>
    </row>
    <row r="10" spans="1:9" ht="13.5" thickBot="1">
      <c r="A10" s="92" t="s">
        <v>7</v>
      </c>
      <c r="B10" s="93"/>
      <c r="C10" s="1112"/>
      <c r="D10" s="1113" t="s">
        <v>642</v>
      </c>
      <c r="E10" s="1114"/>
      <c r="F10" s="1114"/>
      <c r="G10" s="1114"/>
      <c r="H10" s="1114"/>
      <c r="I10" s="1115"/>
    </row>
    <row r="11" spans="1:9" ht="13.5" thickBot="1">
      <c r="A11" s="94">
        <v>1</v>
      </c>
      <c r="B11" s="95">
        <v>2</v>
      </c>
      <c r="C11" s="96">
        <v>3</v>
      </c>
      <c r="D11" s="105">
        <v>4</v>
      </c>
      <c r="E11" s="988">
        <v>5</v>
      </c>
      <c r="F11" s="988">
        <v>4</v>
      </c>
      <c r="G11" s="988">
        <v>5</v>
      </c>
      <c r="H11" s="988">
        <v>8</v>
      </c>
      <c r="I11" s="988">
        <v>6</v>
      </c>
    </row>
    <row r="12" spans="1:9" ht="15.75" thickBot="1">
      <c r="A12" s="1116" t="s">
        <v>8</v>
      </c>
      <c r="B12" s="1117"/>
      <c r="C12" s="1117"/>
      <c r="D12" s="1118"/>
      <c r="E12" s="1118"/>
      <c r="F12" s="1118"/>
      <c r="G12" s="1118"/>
      <c r="H12" s="1118"/>
      <c r="I12" s="1119"/>
    </row>
    <row r="13" spans="1:9" ht="15" customHeight="1" thickBot="1">
      <c r="A13" s="98">
        <v>1</v>
      </c>
      <c r="B13" s="99"/>
      <c r="C13" s="100" t="s">
        <v>9</v>
      </c>
      <c r="D13" s="101">
        <v>1650</v>
      </c>
      <c r="E13" s="641">
        <v>6000</v>
      </c>
      <c r="F13" s="102"/>
      <c r="G13" s="102"/>
      <c r="H13" s="102"/>
      <c r="I13" s="103"/>
    </row>
    <row r="14" spans="1:9" ht="15" customHeight="1" thickBot="1">
      <c r="A14" s="104"/>
      <c r="B14" s="105">
        <v>1</v>
      </c>
      <c r="C14" s="106" t="s">
        <v>52</v>
      </c>
      <c r="D14" s="107">
        <v>1650</v>
      </c>
      <c r="E14" s="638">
        <v>4800</v>
      </c>
      <c r="F14" s="108"/>
      <c r="G14" s="108"/>
      <c r="H14" s="108"/>
      <c r="I14" s="109"/>
    </row>
    <row r="15" spans="1:9" ht="15" customHeight="1" thickBot="1">
      <c r="A15" s="110">
        <v>3</v>
      </c>
      <c r="B15" s="97">
        <v>1</v>
      </c>
      <c r="C15" s="111" t="s">
        <v>12</v>
      </c>
      <c r="D15" s="112"/>
      <c r="E15" s="113"/>
      <c r="F15" s="113"/>
      <c r="G15" s="113"/>
      <c r="H15" s="113"/>
      <c r="I15" s="109">
        <f aca="true" t="shared" si="0" ref="I15:I26">SUM(D15:H15)</f>
        <v>0</v>
      </c>
    </row>
    <row r="16" spans="1:12" ht="15" customHeight="1" thickBot="1">
      <c r="A16" s="110"/>
      <c r="B16" s="114">
        <v>2</v>
      </c>
      <c r="C16" s="115" t="s">
        <v>13</v>
      </c>
      <c r="D16" s="116"/>
      <c r="E16" s="117"/>
      <c r="F16" s="117"/>
      <c r="G16" s="117"/>
      <c r="H16" s="117"/>
      <c r="I16" s="118"/>
      <c r="L16" s="543"/>
    </row>
    <row r="17" spans="1:12" ht="15" customHeight="1" thickBot="1">
      <c r="A17" s="119">
        <v>5</v>
      </c>
      <c r="B17" s="120"/>
      <c r="C17" s="121" t="s">
        <v>14</v>
      </c>
      <c r="D17" s="122">
        <v>0</v>
      </c>
      <c r="E17" s="123">
        <f>SUM(E18:E20)</f>
        <v>0</v>
      </c>
      <c r="F17" s="123">
        <f>SUM(F18:F20)</f>
        <v>0</v>
      </c>
      <c r="G17" s="123">
        <f>SUM(G18:G20)</f>
        <v>1570</v>
      </c>
      <c r="H17" s="123">
        <f>SUM(H18:H20)</f>
        <v>13500</v>
      </c>
      <c r="I17" s="124">
        <f>SUM(F17:G17)</f>
        <v>1570</v>
      </c>
      <c r="K17" s="542"/>
      <c r="L17" s="542"/>
    </row>
    <row r="18" spans="1:9" ht="15" customHeight="1">
      <c r="A18" s="195"/>
      <c r="B18" s="125">
        <v>1</v>
      </c>
      <c r="C18" s="126" t="s">
        <v>53</v>
      </c>
      <c r="D18" s="127"/>
      <c r="E18" s="128"/>
      <c r="F18" s="128"/>
      <c r="G18" s="639"/>
      <c r="H18" s="898">
        <v>13500</v>
      </c>
      <c r="I18" s="129">
        <f>SUM(F18:G18)</f>
        <v>0</v>
      </c>
    </row>
    <row r="19" spans="1:9" ht="15" customHeight="1">
      <c r="A19" s="130"/>
      <c r="B19" s="130">
        <v>2</v>
      </c>
      <c r="C19" s="131" t="s">
        <v>54</v>
      </c>
      <c r="D19" s="107"/>
      <c r="E19" s="132"/>
      <c r="F19" s="108"/>
      <c r="G19" s="638">
        <v>1570</v>
      </c>
      <c r="H19" s="640"/>
      <c r="I19" s="133">
        <f t="shared" si="0"/>
        <v>1570</v>
      </c>
    </row>
    <row r="20" spans="1:9" ht="15" customHeight="1" thickBot="1">
      <c r="A20" s="134"/>
      <c r="B20" s="135">
        <v>3</v>
      </c>
      <c r="C20" s="136" t="s">
        <v>16</v>
      </c>
      <c r="D20" s="137"/>
      <c r="E20" s="138"/>
      <c r="F20" s="138"/>
      <c r="G20" s="138"/>
      <c r="H20" s="139"/>
      <c r="I20" s="140">
        <f t="shared" si="0"/>
        <v>0</v>
      </c>
    </row>
    <row r="21" spans="1:9" ht="15" customHeight="1" thickBot="1">
      <c r="A21" s="119">
        <v>9</v>
      </c>
      <c r="B21" s="141"/>
      <c r="C21" s="142" t="s">
        <v>18</v>
      </c>
      <c r="D21" s="143">
        <v>0</v>
      </c>
      <c r="E21" s="144"/>
      <c r="F21" s="144"/>
      <c r="G21" s="144"/>
      <c r="H21" s="144"/>
      <c r="I21" s="145">
        <f>SUM(F21:G21)</f>
        <v>0</v>
      </c>
    </row>
    <row r="22" spans="1:9" ht="15" customHeight="1" thickBot="1">
      <c r="A22" s="146"/>
      <c r="B22" s="147">
        <v>1</v>
      </c>
      <c r="C22" s="148" t="s">
        <v>19</v>
      </c>
      <c r="D22" s="149"/>
      <c r="E22" s="150"/>
      <c r="F22" s="150"/>
      <c r="G22" s="150"/>
      <c r="H22" s="150"/>
      <c r="I22" s="109">
        <f t="shared" si="0"/>
        <v>0</v>
      </c>
    </row>
    <row r="23" spans="1:9" ht="23.25" customHeight="1" thickBot="1">
      <c r="A23" s="151"/>
      <c r="B23" s="97">
        <v>2</v>
      </c>
      <c r="C23" s="152" t="s">
        <v>20</v>
      </c>
      <c r="D23" s="112"/>
      <c r="E23" s="113"/>
      <c r="F23" s="113"/>
      <c r="G23" s="113"/>
      <c r="H23" s="113"/>
      <c r="I23" s="109">
        <f t="shared" si="0"/>
        <v>0</v>
      </c>
    </row>
    <row r="24" spans="1:9" ht="15" customHeight="1" thickBot="1">
      <c r="A24" s="110">
        <v>10</v>
      </c>
      <c r="B24" s="153">
        <v>1</v>
      </c>
      <c r="C24" s="111" t="s">
        <v>21</v>
      </c>
      <c r="D24" s="112"/>
      <c r="E24" s="112"/>
      <c r="F24" s="112">
        <f>F40-F13</f>
        <v>5899</v>
      </c>
      <c r="G24" s="637">
        <f>G40-G17</f>
        <v>8617</v>
      </c>
      <c r="H24" s="637">
        <f>H40-H17</f>
        <v>939</v>
      </c>
      <c r="I24" s="109">
        <f>SUM(F24:G24)</f>
        <v>14516</v>
      </c>
    </row>
    <row r="25" spans="1:9" ht="15" customHeight="1" thickBot="1">
      <c r="A25" s="154"/>
      <c r="B25" s="155"/>
      <c r="C25" s="156" t="s">
        <v>22</v>
      </c>
      <c r="D25" s="157"/>
      <c r="E25" s="157"/>
      <c r="F25" s="157">
        <f>SUM(F13+F17+F21+F24)</f>
        <v>5899</v>
      </c>
      <c r="G25" s="157">
        <f>SUM(G13+G17+G21+G24)</f>
        <v>10187</v>
      </c>
      <c r="H25" s="157">
        <f>SUM(H13+H17+H21+H24)</f>
        <v>14439</v>
      </c>
      <c r="I25" s="196">
        <f>SUM(I13+I17+I21+I24)</f>
        <v>16086</v>
      </c>
    </row>
    <row r="26" spans="1:9" ht="15" customHeight="1" thickBot="1">
      <c r="A26" s="158"/>
      <c r="B26" s="159"/>
      <c r="C26" s="160"/>
      <c r="D26" s="161"/>
      <c r="E26" s="899"/>
      <c r="F26" s="899"/>
      <c r="G26" s="899"/>
      <c r="H26" s="899"/>
      <c r="I26" s="900">
        <f t="shared" si="0"/>
        <v>0</v>
      </c>
    </row>
    <row r="27" spans="1:9" ht="15" customHeight="1" thickBot="1">
      <c r="A27" s="1116" t="s">
        <v>23</v>
      </c>
      <c r="B27" s="1117"/>
      <c r="C27" s="1117"/>
      <c r="D27" s="1117"/>
      <c r="E27" s="1117"/>
      <c r="F27" s="1117"/>
      <c r="G27" s="1117"/>
      <c r="H27" s="1117"/>
      <c r="I27" s="1120"/>
    </row>
    <row r="28" spans="1:9" ht="15" customHeight="1" thickBot="1">
      <c r="A28" s="119">
        <v>11</v>
      </c>
      <c r="B28" s="162"/>
      <c r="C28" s="163" t="s">
        <v>24</v>
      </c>
      <c r="D28" s="164">
        <f>SUM(D29:D34)</f>
        <v>0</v>
      </c>
      <c r="E28" s="164">
        <f>SUM(E29:E34)</f>
        <v>0</v>
      </c>
      <c r="F28" s="164">
        <f>SUM(F29:F34)</f>
        <v>5899</v>
      </c>
      <c r="G28" s="164">
        <f>SUM(G29:G34)</f>
        <v>10187</v>
      </c>
      <c r="H28" s="164">
        <f>SUM(H29:H34)</f>
        <v>14439</v>
      </c>
      <c r="I28" s="103">
        <f>SUM(F28:G28)</f>
        <v>16086</v>
      </c>
    </row>
    <row r="29" spans="1:9" s="775" customFormat="1" ht="15" customHeight="1">
      <c r="A29" s="774"/>
      <c r="B29" s="105">
        <v>1</v>
      </c>
      <c r="C29" s="106" t="s">
        <v>25</v>
      </c>
      <c r="D29" s="165"/>
      <c r="E29" s="638"/>
      <c r="F29" s="638">
        <v>4212</v>
      </c>
      <c r="G29" s="638">
        <v>7916</v>
      </c>
      <c r="H29" s="638">
        <v>10104</v>
      </c>
      <c r="I29" s="901">
        <f>SUM(F29:G29)</f>
        <v>12128</v>
      </c>
    </row>
    <row r="30" spans="1:9" s="775" customFormat="1" ht="15" customHeight="1">
      <c r="A30" s="776"/>
      <c r="B30" s="167">
        <v>2</v>
      </c>
      <c r="C30" s="168" t="s">
        <v>26</v>
      </c>
      <c r="D30" s="169"/>
      <c r="E30" s="902"/>
      <c r="F30" s="902">
        <v>1087</v>
      </c>
      <c r="G30" s="902">
        <v>2019</v>
      </c>
      <c r="H30" s="902">
        <v>3235</v>
      </c>
      <c r="I30" s="901">
        <f>SUM(F30:G30)</f>
        <v>3106</v>
      </c>
    </row>
    <row r="31" spans="1:9" ht="15" customHeight="1">
      <c r="A31" s="166"/>
      <c r="B31" s="167">
        <v>3</v>
      </c>
      <c r="C31" s="172" t="s">
        <v>55</v>
      </c>
      <c r="D31" s="173"/>
      <c r="E31" s="902"/>
      <c r="F31" s="902">
        <v>600</v>
      </c>
      <c r="G31" s="902">
        <v>252</v>
      </c>
      <c r="H31" s="902">
        <v>1100</v>
      </c>
      <c r="I31" s="901">
        <f>SUM(F31:G31)</f>
        <v>852</v>
      </c>
    </row>
    <row r="32" spans="1:9" ht="15" customHeight="1">
      <c r="A32" s="104"/>
      <c r="B32" s="105">
        <v>4</v>
      </c>
      <c r="C32" s="168" t="s">
        <v>28</v>
      </c>
      <c r="D32" s="165"/>
      <c r="E32" s="903"/>
      <c r="F32" s="903"/>
      <c r="G32" s="903"/>
      <c r="H32" s="903"/>
      <c r="I32" s="904"/>
    </row>
    <row r="33" spans="1:9" ht="15" customHeight="1">
      <c r="A33" s="104"/>
      <c r="B33" s="105">
        <v>5</v>
      </c>
      <c r="C33" s="106" t="s">
        <v>29</v>
      </c>
      <c r="D33" s="165"/>
      <c r="E33" s="903"/>
      <c r="F33" s="903"/>
      <c r="G33" s="903"/>
      <c r="H33" s="903"/>
      <c r="I33" s="904"/>
    </row>
    <row r="34" spans="1:9" ht="15" customHeight="1" thickBot="1">
      <c r="A34" s="170"/>
      <c r="B34" s="171">
        <v>6</v>
      </c>
      <c r="C34" s="172" t="s">
        <v>30</v>
      </c>
      <c r="D34" s="174"/>
      <c r="E34" s="905"/>
      <c r="F34" s="905"/>
      <c r="G34" s="905"/>
      <c r="H34" s="905"/>
      <c r="I34" s="906"/>
    </row>
    <row r="35" spans="1:9" ht="15" customHeight="1" thickBot="1">
      <c r="A35" s="119">
        <v>12</v>
      </c>
      <c r="B35" s="162"/>
      <c r="C35" s="163" t="s">
        <v>31</v>
      </c>
      <c r="D35" s="164">
        <f>SUM(D36:D38)</f>
        <v>0</v>
      </c>
      <c r="E35" s="164">
        <f>SUM(E36:E38)</f>
        <v>0</v>
      </c>
      <c r="F35" s="164">
        <f>SUM(F36:F38)</f>
        <v>0</v>
      </c>
      <c r="G35" s="164">
        <f>SUM(G36:G38)</f>
        <v>0</v>
      </c>
      <c r="H35" s="164">
        <f>SUM(H36:H38)</f>
        <v>0</v>
      </c>
      <c r="I35" s="197">
        <f>SUM(D35:H35)</f>
        <v>0</v>
      </c>
    </row>
    <row r="36" spans="1:9" ht="15" customHeight="1">
      <c r="A36" s="104"/>
      <c r="B36" s="105">
        <v>1</v>
      </c>
      <c r="C36" s="106" t="s">
        <v>32</v>
      </c>
      <c r="D36" s="165"/>
      <c r="E36" s="108"/>
      <c r="F36" s="907"/>
      <c r="G36" s="907"/>
      <c r="H36" s="907"/>
      <c r="I36" s="908"/>
    </row>
    <row r="37" spans="1:9" ht="15" customHeight="1">
      <c r="A37" s="166"/>
      <c r="B37" s="167">
        <v>2</v>
      </c>
      <c r="C37" s="168" t="s">
        <v>33</v>
      </c>
      <c r="D37" s="169"/>
      <c r="E37" s="903"/>
      <c r="F37" s="903"/>
      <c r="G37" s="903"/>
      <c r="H37" s="903"/>
      <c r="I37" s="904"/>
    </row>
    <row r="38" spans="1:9" ht="15" customHeight="1">
      <c r="A38" s="166"/>
      <c r="B38" s="167">
        <v>3</v>
      </c>
      <c r="C38" s="168" t="s">
        <v>34</v>
      </c>
      <c r="D38" s="173"/>
      <c r="E38" s="903"/>
      <c r="F38" s="903"/>
      <c r="G38" s="903"/>
      <c r="H38" s="903"/>
      <c r="I38" s="904"/>
    </row>
    <row r="39" spans="1:9" ht="15" customHeight="1" thickBot="1">
      <c r="A39" s="175">
        <v>16</v>
      </c>
      <c r="B39" s="176"/>
      <c r="C39" s="177" t="s">
        <v>35</v>
      </c>
      <c r="D39" s="178"/>
      <c r="E39" s="909"/>
      <c r="F39" s="909"/>
      <c r="G39" s="909"/>
      <c r="H39" s="909"/>
      <c r="I39" s="910"/>
    </row>
    <row r="40" spans="1:9" ht="15" customHeight="1" thickBot="1">
      <c r="A40" s="154"/>
      <c r="B40" s="155"/>
      <c r="C40" s="179" t="s">
        <v>36</v>
      </c>
      <c r="D40" s="164"/>
      <c r="E40" s="164">
        <f>SUM(E28+E35)</f>
        <v>0</v>
      </c>
      <c r="F40" s="164">
        <f>SUM(F28+F35)</f>
        <v>5899</v>
      </c>
      <c r="G40" s="164">
        <f>SUM(G28+G35)</f>
        <v>10187</v>
      </c>
      <c r="H40" s="164">
        <f>SUM(H28+H35)</f>
        <v>14439</v>
      </c>
      <c r="I40" s="103">
        <f>SUM(F40:G40)</f>
        <v>16086</v>
      </c>
    </row>
    <row r="41" spans="1:9" ht="13.5" thickBot="1">
      <c r="A41" s="198"/>
      <c r="B41" s="199"/>
      <c r="C41" s="200"/>
      <c r="D41" s="200"/>
      <c r="E41" s="911"/>
      <c r="F41" s="911"/>
      <c r="G41" s="911"/>
      <c r="H41" s="911"/>
      <c r="I41" s="912"/>
    </row>
    <row r="42" spans="1:9" ht="13.5" thickBot="1">
      <c r="A42" s="180" t="s">
        <v>37</v>
      </c>
      <c r="B42" s="181"/>
      <c r="C42" s="182"/>
      <c r="D42" s="183"/>
      <c r="E42" s="113"/>
      <c r="F42" s="113">
        <v>2.5</v>
      </c>
      <c r="G42" s="113">
        <v>3.5</v>
      </c>
      <c r="H42" s="113">
        <v>4</v>
      </c>
      <c r="I42" s="184">
        <v>6</v>
      </c>
    </row>
  </sheetData>
  <sheetProtection/>
  <mergeCells count="4">
    <mergeCell ref="C9:C10"/>
    <mergeCell ref="D10:I10"/>
    <mergeCell ref="A12:I12"/>
    <mergeCell ref="A27:I27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&amp;R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54"/>
  <sheetViews>
    <sheetView zoomScalePageLayoutView="0" workbookViewId="0" topLeftCell="A13">
      <selection activeCell="D52" sqref="D52"/>
    </sheetView>
  </sheetViews>
  <sheetFormatPr defaultColWidth="9.140625" defaultRowHeight="12.75"/>
  <cols>
    <col min="1" max="1" width="10.00390625" style="0" customWidth="1"/>
    <col min="2" max="2" width="9.8515625" style="876" customWidth="1"/>
    <col min="3" max="3" width="51.28125" style="876" customWidth="1"/>
    <col min="4" max="4" width="11.00390625" style="876" customWidth="1"/>
  </cols>
  <sheetData>
    <row r="1" spans="1:4" ht="16.5" thickBot="1">
      <c r="A1" s="1"/>
      <c r="B1" s="2"/>
      <c r="C1" s="2"/>
      <c r="D1" s="3" t="s">
        <v>344</v>
      </c>
    </row>
    <row r="2" spans="1:4" ht="15.75">
      <c r="A2" s="4" t="s">
        <v>0</v>
      </c>
      <c r="B2" s="5"/>
      <c r="C2" s="533" t="s">
        <v>57</v>
      </c>
      <c r="D2" s="512" t="s">
        <v>42</v>
      </c>
    </row>
    <row r="3" spans="1:4" ht="16.5" thickBot="1">
      <c r="A3" s="7" t="s">
        <v>1</v>
      </c>
      <c r="B3" s="8"/>
      <c r="C3" s="534" t="s">
        <v>103</v>
      </c>
      <c r="D3" s="513" t="s">
        <v>38</v>
      </c>
    </row>
    <row r="4" spans="1:4" ht="14.25" thickBot="1">
      <c r="A4" s="11"/>
      <c r="B4" s="11"/>
      <c r="C4" s="11"/>
      <c r="D4" s="12" t="s">
        <v>3</v>
      </c>
    </row>
    <row r="5" spans="1:4" ht="38.25">
      <c r="A5" s="13" t="s">
        <v>4</v>
      </c>
      <c r="B5" s="14" t="s">
        <v>5</v>
      </c>
      <c r="C5" s="1107" t="s">
        <v>6</v>
      </c>
      <c r="D5" s="1121" t="s">
        <v>601</v>
      </c>
    </row>
    <row r="6" spans="1:4" ht="13.5" thickBot="1">
      <c r="A6" s="15" t="s">
        <v>7</v>
      </c>
      <c r="B6" s="16"/>
      <c r="C6" s="1108"/>
      <c r="D6" s="1122"/>
    </row>
    <row r="7" spans="1:4" ht="13.5" thickBot="1">
      <c r="A7" s="17">
        <v>1</v>
      </c>
      <c r="B7" s="18">
        <v>2</v>
      </c>
      <c r="C7" s="18">
        <v>3</v>
      </c>
      <c r="D7" s="913"/>
    </row>
    <row r="8" spans="1:4" ht="15" customHeight="1" thickBot="1">
      <c r="A8" s="514"/>
      <c r="B8" s="515"/>
      <c r="C8" s="443" t="s">
        <v>8</v>
      </c>
      <c r="D8" s="912"/>
    </row>
    <row r="9" spans="1:4" ht="15" customHeight="1" thickBot="1">
      <c r="A9" s="24">
        <v>1</v>
      </c>
      <c r="B9" s="25"/>
      <c r="C9" s="26" t="s">
        <v>9</v>
      </c>
      <c r="D9" s="517">
        <v>7000</v>
      </c>
    </row>
    <row r="10" spans="1:4" ht="15" customHeight="1">
      <c r="A10" s="60"/>
      <c r="B10" s="61">
        <v>1</v>
      </c>
      <c r="C10" s="62" t="s">
        <v>347</v>
      </c>
      <c r="D10" s="518">
        <v>500</v>
      </c>
    </row>
    <row r="11" spans="1:4" ht="15" customHeight="1" thickBot="1">
      <c r="A11" s="32"/>
      <c r="B11" s="33">
        <v>2</v>
      </c>
      <c r="C11" s="34" t="s">
        <v>11</v>
      </c>
      <c r="D11" s="519"/>
    </row>
    <row r="12" spans="1:4" ht="15" customHeight="1" thickBot="1">
      <c r="A12" s="36">
        <v>3</v>
      </c>
      <c r="B12" s="37">
        <v>1</v>
      </c>
      <c r="C12" s="38" t="s">
        <v>12</v>
      </c>
      <c r="D12" s="520"/>
    </row>
    <row r="13" spans="1:4" ht="15" customHeight="1" thickBot="1">
      <c r="A13" s="521"/>
      <c r="B13" s="288">
        <v>2</v>
      </c>
      <c r="C13" s="522" t="s">
        <v>13</v>
      </c>
      <c r="D13" s="523"/>
    </row>
    <row r="14" spans="1:4" ht="15" customHeight="1" thickBot="1">
      <c r="A14" s="24">
        <v>5</v>
      </c>
      <c r="B14" s="25"/>
      <c r="C14" s="26" t="s">
        <v>14</v>
      </c>
      <c r="D14" s="524"/>
    </row>
    <row r="15" spans="1:4" ht="15" customHeight="1">
      <c r="A15" s="60"/>
      <c r="B15" s="61">
        <v>1</v>
      </c>
      <c r="C15" s="62" t="s">
        <v>15</v>
      </c>
      <c r="D15" s="518">
        <v>1500</v>
      </c>
    </row>
    <row r="16" spans="1:4" ht="15" customHeight="1" thickBot="1">
      <c r="A16" s="32"/>
      <c r="B16" s="33">
        <v>2</v>
      </c>
      <c r="C16" s="34" t="s">
        <v>16</v>
      </c>
      <c r="D16" s="525"/>
    </row>
    <row r="17" spans="1:4" ht="15" customHeight="1" thickBot="1">
      <c r="A17" s="41">
        <v>6</v>
      </c>
      <c r="B17" s="42"/>
      <c r="C17" s="43" t="s">
        <v>39</v>
      </c>
      <c r="D17" s="524"/>
    </row>
    <row r="18" spans="1:4" ht="15" customHeight="1" thickBot="1">
      <c r="A18" s="24">
        <v>9</v>
      </c>
      <c r="B18" s="45"/>
      <c r="C18" s="26" t="s">
        <v>18</v>
      </c>
      <c r="D18" s="517"/>
    </row>
    <row r="19" spans="1:4" ht="15" customHeight="1" thickBot="1">
      <c r="A19" s="526"/>
      <c r="B19" s="37">
        <v>1</v>
      </c>
      <c r="C19" s="527" t="s">
        <v>19</v>
      </c>
      <c r="D19" s="528"/>
    </row>
    <row r="20" spans="1:4" ht="15" customHeight="1" thickBot="1">
      <c r="A20" s="294"/>
      <c r="B20" s="288">
        <v>2</v>
      </c>
      <c r="C20" s="289" t="s">
        <v>20</v>
      </c>
      <c r="D20" s="523"/>
    </row>
    <row r="21" spans="1:4" ht="15" customHeight="1" thickBot="1">
      <c r="A21" s="36">
        <v>10</v>
      </c>
      <c r="B21" s="50">
        <v>1</v>
      </c>
      <c r="C21" s="38" t="s">
        <v>21</v>
      </c>
      <c r="D21" s="528">
        <f>D52-D9</f>
        <v>26673</v>
      </c>
    </row>
    <row r="22" spans="1:4" ht="15" customHeight="1" thickBot="1">
      <c r="A22" s="51"/>
      <c r="B22" s="52"/>
      <c r="C22" s="53" t="s">
        <v>22</v>
      </c>
      <c r="D22" s="54">
        <f>D9+D12+D14+D18+D21</f>
        <v>33673</v>
      </c>
    </row>
    <row r="23" spans="1:4" ht="7.5" customHeight="1" thickBot="1">
      <c r="A23" s="55"/>
      <c r="B23" s="56"/>
      <c r="C23" s="57"/>
      <c r="D23" s="520"/>
    </row>
    <row r="24" spans="1:4" ht="15" customHeight="1" thickBot="1">
      <c r="A24" s="514"/>
      <c r="B24" s="515"/>
      <c r="C24" s="443" t="s">
        <v>23</v>
      </c>
      <c r="D24" s="523"/>
    </row>
    <row r="25" spans="1:4" ht="15" customHeight="1" thickBot="1">
      <c r="A25" s="24">
        <v>11</v>
      </c>
      <c r="B25" s="25"/>
      <c r="C25" s="26" t="s">
        <v>24</v>
      </c>
      <c r="D25" s="40">
        <f>SUM(D26:D28)</f>
        <v>31471</v>
      </c>
    </row>
    <row r="26" spans="1:4" s="775" customFormat="1" ht="15" customHeight="1">
      <c r="A26" s="777"/>
      <c r="B26" s="61">
        <v>1</v>
      </c>
      <c r="C26" s="62" t="s">
        <v>25</v>
      </c>
      <c r="D26" s="529">
        <v>12033</v>
      </c>
    </row>
    <row r="27" spans="1:4" s="775" customFormat="1" ht="15" customHeight="1">
      <c r="A27" s="778"/>
      <c r="B27" s="29">
        <v>2</v>
      </c>
      <c r="C27" s="30" t="s">
        <v>26</v>
      </c>
      <c r="D27" s="529">
        <v>3132</v>
      </c>
    </row>
    <row r="28" spans="1:4" ht="15" customHeight="1">
      <c r="A28" s="28"/>
      <c r="B28" s="29">
        <v>3</v>
      </c>
      <c r="C28" s="30" t="s">
        <v>27</v>
      </c>
      <c r="D28" s="529">
        <v>16306</v>
      </c>
    </row>
    <row r="29" spans="1:4" ht="15" customHeight="1" hidden="1">
      <c r="A29" s="28"/>
      <c r="B29" s="29"/>
      <c r="C29" s="30"/>
      <c r="D29" s="529"/>
    </row>
    <row r="30" spans="1:4" ht="15" customHeight="1" hidden="1">
      <c r="A30" s="28"/>
      <c r="B30" s="29"/>
      <c r="C30" s="30"/>
      <c r="D30" s="529"/>
    </row>
    <row r="31" spans="1:4" ht="15" customHeight="1" hidden="1">
      <c r="A31" s="28"/>
      <c r="B31" s="29"/>
      <c r="C31" s="30"/>
      <c r="D31" s="529"/>
    </row>
    <row r="32" spans="1:4" ht="15" customHeight="1" hidden="1">
      <c r="A32" s="28"/>
      <c r="B32" s="29"/>
      <c r="C32" s="30"/>
      <c r="D32" s="529"/>
    </row>
    <row r="33" spans="1:4" ht="15" customHeight="1" hidden="1">
      <c r="A33" s="28"/>
      <c r="B33" s="29"/>
      <c r="C33" s="30"/>
      <c r="D33" s="529"/>
    </row>
    <row r="34" spans="1:4" ht="15" customHeight="1" hidden="1">
      <c r="A34" s="28"/>
      <c r="B34" s="29"/>
      <c r="C34" s="30"/>
      <c r="D34" s="529"/>
    </row>
    <row r="35" spans="1:4" ht="15" customHeight="1" hidden="1">
      <c r="A35" s="28"/>
      <c r="B35" s="29"/>
      <c r="C35" s="30"/>
      <c r="D35" s="529"/>
    </row>
    <row r="36" spans="1:4" ht="15" customHeight="1" hidden="1">
      <c r="A36" s="28"/>
      <c r="B36" s="29"/>
      <c r="C36" s="30" t="s">
        <v>345</v>
      </c>
      <c r="D36" s="529"/>
    </row>
    <row r="37" spans="1:4" ht="15" customHeight="1" hidden="1">
      <c r="A37" s="28"/>
      <c r="B37" s="29"/>
      <c r="C37" s="30" t="s">
        <v>346</v>
      </c>
      <c r="D37" s="529"/>
    </row>
    <row r="38" spans="1:4" ht="15" customHeight="1" hidden="1">
      <c r="A38" s="28"/>
      <c r="B38" s="29"/>
      <c r="C38" s="30" t="s">
        <v>437</v>
      </c>
      <c r="D38" s="529"/>
    </row>
    <row r="39" spans="1:4" ht="15" customHeight="1" hidden="1">
      <c r="A39" s="28"/>
      <c r="B39" s="29"/>
      <c r="C39" s="30" t="s">
        <v>518</v>
      </c>
      <c r="D39" s="529"/>
    </row>
    <row r="40" spans="1:4" ht="15" customHeight="1" hidden="1">
      <c r="A40" s="28"/>
      <c r="B40" s="29"/>
      <c r="C40" s="30" t="s">
        <v>519</v>
      </c>
      <c r="D40" s="529"/>
    </row>
    <row r="41" spans="1:4" ht="15" customHeight="1" hidden="1">
      <c r="A41" s="28"/>
      <c r="B41" s="29"/>
      <c r="C41" s="30" t="s">
        <v>520</v>
      </c>
      <c r="D41" s="529"/>
    </row>
    <row r="42" spans="1:4" ht="15" customHeight="1" hidden="1">
      <c r="A42" s="28"/>
      <c r="B42" s="29"/>
      <c r="C42" s="30" t="s">
        <v>521</v>
      </c>
      <c r="D42" s="914"/>
    </row>
    <row r="43" spans="1:4" ht="15" customHeight="1">
      <c r="A43" s="28"/>
      <c r="B43" s="29"/>
      <c r="C43" s="1026" t="s">
        <v>661</v>
      </c>
      <c r="D43" s="1027">
        <v>300</v>
      </c>
    </row>
    <row r="44" spans="1:4" ht="15" customHeight="1">
      <c r="A44" s="28"/>
      <c r="B44" s="29">
        <v>4</v>
      </c>
      <c r="C44" s="30" t="s">
        <v>28</v>
      </c>
      <c r="D44" s="530"/>
    </row>
    <row r="45" spans="1:4" ht="15" customHeight="1">
      <c r="A45" s="60"/>
      <c r="B45" s="61">
        <v>5</v>
      </c>
      <c r="C45" s="62" t="s">
        <v>29</v>
      </c>
      <c r="D45" s="530"/>
    </row>
    <row r="46" spans="1:4" ht="15" customHeight="1" thickBot="1">
      <c r="A46" s="32"/>
      <c r="B46" s="33">
        <v>6</v>
      </c>
      <c r="C46" s="34" t="s">
        <v>30</v>
      </c>
      <c r="D46" s="525"/>
    </row>
    <row r="47" spans="1:4" ht="15" customHeight="1" thickBot="1">
      <c r="A47" s="24">
        <v>12</v>
      </c>
      <c r="B47" s="25"/>
      <c r="C47" s="26" t="s">
        <v>31</v>
      </c>
      <c r="D47" s="524">
        <v>2202</v>
      </c>
    </row>
    <row r="48" spans="1:4" ht="15" customHeight="1">
      <c r="A48" s="60"/>
      <c r="B48" s="61">
        <v>1</v>
      </c>
      <c r="C48" s="62" t="s">
        <v>32</v>
      </c>
      <c r="D48" s="518">
        <v>2202</v>
      </c>
    </row>
    <row r="49" spans="1:4" ht="15" customHeight="1">
      <c r="A49" s="28"/>
      <c r="B49" s="29">
        <v>2</v>
      </c>
      <c r="C49" s="30" t="s">
        <v>33</v>
      </c>
      <c r="D49" s="530"/>
    </row>
    <row r="50" spans="1:4" ht="15" customHeight="1" thickBot="1">
      <c r="A50" s="32"/>
      <c r="B50" s="33">
        <v>3</v>
      </c>
      <c r="C50" s="34" t="s">
        <v>34</v>
      </c>
      <c r="D50" s="525"/>
    </row>
    <row r="51" spans="1:4" ht="15" customHeight="1" thickBot="1">
      <c r="A51" s="41">
        <v>16</v>
      </c>
      <c r="B51" s="42"/>
      <c r="C51" s="208" t="s">
        <v>35</v>
      </c>
      <c r="D51" s="524"/>
    </row>
    <row r="52" spans="1:4" ht="15" customHeight="1" thickBot="1">
      <c r="A52" s="64"/>
      <c r="B52" s="65"/>
      <c r="C52" s="53" t="s">
        <v>36</v>
      </c>
      <c r="D52" s="54">
        <f>D25+D47</f>
        <v>33673</v>
      </c>
    </row>
    <row r="53" spans="1:4" ht="13.5" thickBot="1">
      <c r="A53" s="66"/>
      <c r="B53" s="891"/>
      <c r="C53" s="891"/>
      <c r="D53" s="531"/>
    </row>
    <row r="54" spans="1:4" ht="13.5" thickBot="1">
      <c r="A54" s="68" t="s">
        <v>37</v>
      </c>
      <c r="B54" s="69"/>
      <c r="C54" s="70"/>
      <c r="D54" s="532">
        <v>6</v>
      </c>
    </row>
  </sheetData>
  <sheetProtection/>
  <mergeCells count="2">
    <mergeCell ref="D5:D6"/>
    <mergeCell ref="C5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D41"/>
  <sheetViews>
    <sheetView zoomScalePageLayoutView="0" workbookViewId="0" topLeftCell="A16">
      <selection activeCell="D31" sqref="D31"/>
    </sheetView>
  </sheetViews>
  <sheetFormatPr defaultColWidth="9.140625" defaultRowHeight="12.75"/>
  <cols>
    <col min="1" max="1" width="10.140625" style="0" customWidth="1"/>
    <col min="2" max="2" width="10.8515625" style="0" customWidth="1"/>
    <col min="3" max="3" width="48.421875" style="875" customWidth="1"/>
    <col min="4" max="4" width="13.140625" style="875" customWidth="1"/>
  </cols>
  <sheetData>
    <row r="3" spans="1:4" ht="16.5" thickBot="1">
      <c r="A3" s="1"/>
      <c r="B3" s="2"/>
      <c r="C3" s="2"/>
      <c r="D3" s="3" t="s">
        <v>644</v>
      </c>
    </row>
    <row r="4" spans="1:4" ht="15.75">
      <c r="A4" s="4" t="s">
        <v>0</v>
      </c>
      <c r="B4" s="5"/>
      <c r="C4" s="185" t="s">
        <v>57</v>
      </c>
      <c r="D4" s="73" t="s">
        <v>42</v>
      </c>
    </row>
    <row r="5" spans="1:4" ht="16.5" thickBot="1">
      <c r="A5" s="7" t="s">
        <v>1</v>
      </c>
      <c r="B5" s="8"/>
      <c r="C5" s="990" t="s">
        <v>643</v>
      </c>
      <c r="D5" s="991" t="s">
        <v>377</v>
      </c>
    </row>
    <row r="6" spans="1:4" ht="14.25" thickBot="1">
      <c r="A6" s="11"/>
      <c r="B6" s="11"/>
      <c r="C6" s="11"/>
      <c r="D6" s="12" t="s">
        <v>3</v>
      </c>
    </row>
    <row r="7" spans="1:4" ht="25.5" customHeight="1">
      <c r="A7" s="13" t="s">
        <v>4</v>
      </c>
      <c r="B7" s="14" t="s">
        <v>60</v>
      </c>
      <c r="C7" s="977" t="s">
        <v>6</v>
      </c>
      <c r="D7" s="979" t="s">
        <v>600</v>
      </c>
    </row>
    <row r="8" spans="1:4" ht="13.5" thickBot="1">
      <c r="A8" s="15" t="s">
        <v>7</v>
      </c>
      <c r="B8" s="16"/>
      <c r="C8" s="978"/>
      <c r="D8" s="980" t="s">
        <v>284</v>
      </c>
    </row>
    <row r="9" spans="1:4" ht="13.5" thickBot="1">
      <c r="A9" s="17">
        <v>1</v>
      </c>
      <c r="B9" s="18">
        <v>2</v>
      </c>
      <c r="C9" s="18">
        <v>3</v>
      </c>
      <c r="D9" s="19">
        <v>4</v>
      </c>
    </row>
    <row r="10" spans="1:4" ht="15.75" customHeight="1" thickBot="1">
      <c r="A10" s="188" t="s">
        <v>8</v>
      </c>
      <c r="B10" s="981"/>
      <c r="C10" s="981"/>
      <c r="D10" s="982"/>
    </row>
    <row r="11" spans="1:4" ht="15" customHeight="1" thickBot="1">
      <c r="A11" s="24">
        <v>1</v>
      </c>
      <c r="B11" s="25"/>
      <c r="C11" s="26" t="s">
        <v>9</v>
      </c>
      <c r="D11" s="27"/>
    </row>
    <row r="12" spans="1:4" ht="15" customHeight="1">
      <c r="A12" s="28"/>
      <c r="B12" s="29">
        <v>1</v>
      </c>
      <c r="C12" s="30" t="s">
        <v>61</v>
      </c>
      <c r="D12" s="31"/>
    </row>
    <row r="13" spans="1:4" ht="15" customHeight="1" thickBot="1">
      <c r="A13" s="32"/>
      <c r="B13" s="33">
        <v>6</v>
      </c>
      <c r="C13" s="34" t="s">
        <v>11</v>
      </c>
      <c r="D13" s="35"/>
    </row>
    <row r="14" spans="1:4" ht="15" customHeight="1" thickBot="1">
      <c r="A14" s="36">
        <v>3</v>
      </c>
      <c r="B14" s="37">
        <v>1</v>
      </c>
      <c r="C14" s="38" t="s">
        <v>12</v>
      </c>
      <c r="D14" s="39"/>
    </row>
    <row r="15" spans="1:4" ht="15" customHeight="1" thickBot="1">
      <c r="A15" s="36"/>
      <c r="B15" s="37">
        <v>2</v>
      </c>
      <c r="C15" s="38" t="s">
        <v>13</v>
      </c>
      <c r="D15" s="39"/>
    </row>
    <row r="16" spans="1:4" ht="15" customHeight="1" thickBot="1">
      <c r="A16" s="24">
        <v>5</v>
      </c>
      <c r="B16" s="25"/>
      <c r="C16" s="26" t="s">
        <v>14</v>
      </c>
      <c r="D16" s="40">
        <f>SUM(D17:D18)</f>
        <v>0</v>
      </c>
    </row>
    <row r="17" spans="1:4" ht="15" customHeight="1">
      <c r="A17" s="28"/>
      <c r="B17" s="29">
        <v>1</v>
      </c>
      <c r="C17" s="30" t="s">
        <v>15</v>
      </c>
      <c r="D17" s="31"/>
    </row>
    <row r="18" spans="1:4" ht="15" customHeight="1" thickBot="1">
      <c r="A18" s="32"/>
      <c r="B18" s="33">
        <v>2</v>
      </c>
      <c r="C18" s="34" t="s">
        <v>16</v>
      </c>
      <c r="D18" s="35"/>
    </row>
    <row r="19" spans="1:4" ht="15" customHeight="1" thickBot="1">
      <c r="A19" s="41">
        <v>6</v>
      </c>
      <c r="B19" s="42"/>
      <c r="C19" s="43" t="s">
        <v>39</v>
      </c>
      <c r="D19" s="44"/>
    </row>
    <row r="20" spans="1:4" ht="15" customHeight="1" thickBot="1">
      <c r="A20" s="24">
        <v>9</v>
      </c>
      <c r="B20" s="45"/>
      <c r="C20" s="26" t="s">
        <v>18</v>
      </c>
      <c r="D20" s="27">
        <f>D21+D22</f>
        <v>0</v>
      </c>
    </row>
    <row r="21" spans="1:4" ht="15" customHeight="1" thickBot="1">
      <c r="A21" s="46"/>
      <c r="B21" s="47">
        <v>1</v>
      </c>
      <c r="C21" s="48" t="s">
        <v>19</v>
      </c>
      <c r="D21" s="49"/>
    </row>
    <row r="22" spans="1:4" ht="15" customHeight="1" thickBot="1">
      <c r="A22" s="46"/>
      <c r="B22" s="47">
        <v>2</v>
      </c>
      <c r="C22" s="48" t="s">
        <v>20</v>
      </c>
      <c r="D22" s="49"/>
    </row>
    <row r="23" spans="1:4" ht="15" customHeight="1" thickBot="1">
      <c r="A23" s="36">
        <v>10</v>
      </c>
      <c r="B23" s="50">
        <v>1</v>
      </c>
      <c r="C23" s="38" t="s">
        <v>21</v>
      </c>
      <c r="D23" s="39">
        <v>13500</v>
      </c>
    </row>
    <row r="24" spans="1:4" ht="15" customHeight="1" thickBot="1">
      <c r="A24" s="64"/>
      <c r="B24" s="65"/>
      <c r="C24" s="53" t="s">
        <v>22</v>
      </c>
      <c r="D24" s="54">
        <f>SUM(D11,D16,D19:D20,D23)</f>
        <v>13500</v>
      </c>
    </row>
    <row r="25" spans="1:4" ht="15" customHeight="1" thickBot="1">
      <c r="A25" s="55"/>
      <c r="B25" s="56"/>
      <c r="C25" s="57"/>
      <c r="D25" s="58"/>
    </row>
    <row r="26" spans="1:4" ht="15" customHeight="1" thickBot="1">
      <c r="A26" s="188" t="s">
        <v>23</v>
      </c>
      <c r="B26" s="981"/>
      <c r="C26" s="981"/>
      <c r="D26" s="982"/>
    </row>
    <row r="27" spans="1:4" ht="15" customHeight="1" thickBot="1">
      <c r="A27" s="24">
        <v>11</v>
      </c>
      <c r="B27" s="25"/>
      <c r="C27" s="26" t="s">
        <v>24</v>
      </c>
      <c r="D27" s="40">
        <f>SUM(D28:D33)</f>
        <v>13500</v>
      </c>
    </row>
    <row r="28" spans="1:4" ht="15" customHeight="1">
      <c r="A28" s="28"/>
      <c r="B28" s="29">
        <v>1</v>
      </c>
      <c r="C28" s="59" t="s">
        <v>25</v>
      </c>
      <c r="D28" s="31">
        <v>9299</v>
      </c>
    </row>
    <row r="29" spans="1:4" ht="15" customHeight="1">
      <c r="A29" s="28"/>
      <c r="B29" s="29">
        <v>2</v>
      </c>
      <c r="C29" s="30" t="s">
        <v>26</v>
      </c>
      <c r="D29" s="31">
        <v>2433</v>
      </c>
    </row>
    <row r="30" spans="1:4" ht="15" customHeight="1">
      <c r="A30" s="29"/>
      <c r="B30" s="29">
        <v>3</v>
      </c>
      <c r="C30" s="30" t="s">
        <v>62</v>
      </c>
      <c r="D30" s="31">
        <v>1768</v>
      </c>
    </row>
    <row r="31" spans="1:4" ht="15" customHeight="1">
      <c r="A31" s="60"/>
      <c r="B31" s="61">
        <v>4</v>
      </c>
      <c r="C31" s="62" t="s">
        <v>28</v>
      </c>
      <c r="D31" s="63"/>
    </row>
    <row r="32" spans="1:4" ht="15" customHeight="1">
      <c r="A32" s="60"/>
      <c r="B32" s="61">
        <v>5</v>
      </c>
      <c r="C32" s="62" t="s">
        <v>29</v>
      </c>
      <c r="D32" s="63"/>
    </row>
    <row r="33" spans="1:4" ht="15" customHeight="1" thickBot="1">
      <c r="A33" s="28"/>
      <c r="B33" s="29">
        <v>6</v>
      </c>
      <c r="C33" s="30" t="s">
        <v>30</v>
      </c>
      <c r="D33" s="31"/>
    </row>
    <row r="34" spans="1:4" ht="15" customHeight="1" thickBot="1">
      <c r="A34" s="24">
        <v>12</v>
      </c>
      <c r="B34" s="25"/>
      <c r="C34" s="26" t="s">
        <v>31</v>
      </c>
      <c r="D34" s="40">
        <f>SUM(D35:D37)</f>
        <v>0</v>
      </c>
    </row>
    <row r="35" spans="1:4" ht="15" customHeight="1">
      <c r="A35" s="28"/>
      <c r="B35" s="29">
        <v>1</v>
      </c>
      <c r="C35" s="30" t="s">
        <v>32</v>
      </c>
      <c r="D35" s="31"/>
    </row>
    <row r="36" spans="1:4" ht="15" customHeight="1">
      <c r="A36" s="28"/>
      <c r="B36" s="29">
        <v>2</v>
      </c>
      <c r="C36" s="30" t="s">
        <v>33</v>
      </c>
      <c r="D36" s="31"/>
    </row>
    <row r="37" spans="1:4" ht="15" customHeight="1" thickBot="1">
      <c r="A37" s="32"/>
      <c r="B37" s="33">
        <v>3</v>
      </c>
      <c r="C37" s="34" t="s">
        <v>34</v>
      </c>
      <c r="D37" s="35"/>
    </row>
    <row r="38" spans="1:4" ht="15" customHeight="1" thickBot="1">
      <c r="A38" s="41">
        <v>16</v>
      </c>
      <c r="B38" s="42"/>
      <c r="C38" s="43" t="s">
        <v>35</v>
      </c>
      <c r="D38" s="44"/>
    </row>
    <row r="39" spans="1:4" ht="15" customHeight="1" thickBot="1">
      <c r="A39" s="64"/>
      <c r="B39" s="65"/>
      <c r="C39" s="53" t="s">
        <v>36</v>
      </c>
      <c r="D39" s="54">
        <f>D27+D34</f>
        <v>13500</v>
      </c>
    </row>
    <row r="40" spans="1:4" ht="13.5" thickBot="1">
      <c r="A40" s="66"/>
      <c r="B40" s="67"/>
      <c r="C40" s="989"/>
      <c r="D40" s="989"/>
    </row>
    <row r="41" spans="1:4" ht="13.5" thickBot="1">
      <c r="A41" s="68" t="s">
        <v>37</v>
      </c>
      <c r="B41" s="69"/>
      <c r="C41" s="70"/>
      <c r="D41" s="71">
        <v>4</v>
      </c>
    </row>
  </sheetData>
  <sheetProtection/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20">
      <selection activeCell="D33" sqref="D33"/>
    </sheetView>
  </sheetViews>
  <sheetFormatPr defaultColWidth="9.140625" defaultRowHeight="12.75"/>
  <cols>
    <col min="1" max="1" width="8.7109375" style="0" customWidth="1"/>
    <col min="2" max="2" width="9.8515625" style="0" customWidth="1"/>
    <col min="3" max="3" width="45.8515625" style="0" customWidth="1"/>
    <col min="4" max="4" width="14.28125" style="685" bestFit="1" customWidth="1"/>
  </cols>
  <sheetData>
    <row r="1" spans="1:4" ht="16.5" thickBot="1">
      <c r="A1" s="1125" t="s">
        <v>547</v>
      </c>
      <c r="B1" s="1125"/>
      <c r="C1" s="1125"/>
      <c r="D1" s="1126"/>
    </row>
    <row r="2" spans="1:4" ht="64.5" customHeight="1">
      <c r="A2" s="4" t="s">
        <v>0</v>
      </c>
      <c r="B2" s="5"/>
      <c r="C2" s="1123" t="s">
        <v>664</v>
      </c>
      <c r="D2" s="1124"/>
    </row>
    <row r="3" spans="1:4" ht="15" customHeight="1" thickBot="1">
      <c r="A3" s="7" t="s">
        <v>1</v>
      </c>
      <c r="B3" s="8"/>
      <c r="C3" s="1127" t="s">
        <v>2</v>
      </c>
      <c r="D3" s="1128"/>
    </row>
    <row r="4" spans="1:4" ht="15" customHeight="1" thickBot="1">
      <c r="A4" s="713"/>
      <c r="B4" s="713"/>
      <c r="C4" s="713"/>
      <c r="D4" s="714" t="s">
        <v>3</v>
      </c>
    </row>
    <row r="5" spans="1:4" ht="40.5" customHeight="1">
      <c r="A5" s="13" t="s">
        <v>527</v>
      </c>
      <c r="B5" s="14" t="s">
        <v>60</v>
      </c>
      <c r="C5" s="1107" t="s">
        <v>6</v>
      </c>
      <c r="D5" s="1129" t="s">
        <v>599</v>
      </c>
    </row>
    <row r="6" spans="1:4" ht="15" customHeight="1" thickBot="1">
      <c r="A6" s="279" t="s">
        <v>7</v>
      </c>
      <c r="B6" s="280"/>
      <c r="C6" s="1108"/>
      <c r="D6" s="1130"/>
    </row>
    <row r="7" spans="1:4" ht="15" customHeight="1" thickBot="1">
      <c r="A7" s="17">
        <v>1</v>
      </c>
      <c r="B7" s="18">
        <v>2</v>
      </c>
      <c r="C7" s="18">
        <v>3</v>
      </c>
      <c r="D7" s="653">
        <v>4</v>
      </c>
    </row>
    <row r="8" spans="1:4" ht="15" customHeight="1" thickBot="1">
      <c r="A8" s="20"/>
      <c r="B8" s="21"/>
      <c r="C8" s="22" t="s">
        <v>8</v>
      </c>
      <c r="D8" s="655"/>
    </row>
    <row r="9" spans="1:4" ht="15" customHeight="1" thickBot="1">
      <c r="A9" s="24">
        <v>1</v>
      </c>
      <c r="B9" s="25"/>
      <c r="C9" s="26" t="s">
        <v>9</v>
      </c>
      <c r="D9" s="656">
        <v>61631</v>
      </c>
    </row>
    <row r="10" spans="1:4" ht="15" customHeight="1" thickBot="1">
      <c r="A10" s="28"/>
      <c r="B10" s="29">
        <v>1</v>
      </c>
      <c r="C10" s="30" t="s">
        <v>10</v>
      </c>
      <c r="D10" s="657">
        <f>SUM(DUNAFÖLDVÁR!D10,BÖLCSKE!D10,MADOCSA!D10)</f>
        <v>46445</v>
      </c>
    </row>
    <row r="11" spans="1:4" ht="15" customHeight="1" thickBot="1">
      <c r="A11" s="32"/>
      <c r="B11" s="33">
        <v>2</v>
      </c>
      <c r="C11" s="34" t="s">
        <v>11</v>
      </c>
      <c r="D11" s="657">
        <v>350</v>
      </c>
    </row>
    <row r="12" spans="1:5" ht="15" customHeight="1" thickBot="1">
      <c r="A12" s="1042">
        <v>3</v>
      </c>
      <c r="B12" s="1041">
        <v>1</v>
      </c>
      <c r="C12" s="1043" t="s">
        <v>12</v>
      </c>
      <c r="D12" s="1044">
        <v>4000</v>
      </c>
      <c r="E12" s="454"/>
    </row>
    <row r="13" spans="1:4" ht="15" customHeight="1" thickBot="1">
      <c r="A13" s="36"/>
      <c r="B13" s="37">
        <v>2</v>
      </c>
      <c r="C13" s="38" t="s">
        <v>13</v>
      </c>
      <c r="D13" s="657"/>
    </row>
    <row r="14" spans="1:4" ht="15" customHeight="1" thickBot="1">
      <c r="A14" s="24">
        <v>5</v>
      </c>
      <c r="B14" s="25"/>
      <c r="C14" s="26" t="s">
        <v>14</v>
      </c>
      <c r="D14" s="656">
        <v>1580</v>
      </c>
    </row>
    <row r="15" spans="1:4" ht="15" customHeight="1" thickBot="1">
      <c r="A15" s="28"/>
      <c r="B15" s="29">
        <v>1</v>
      </c>
      <c r="C15" s="30" t="s">
        <v>15</v>
      </c>
      <c r="D15" s="657">
        <f>SUM(DUNAFÖLDVÁR!D15,BÖLCSKE!D15,MADOCSA!D15)</f>
        <v>1580</v>
      </c>
    </row>
    <row r="16" spans="1:4" ht="15" customHeight="1" thickBot="1">
      <c r="A16" s="32"/>
      <c r="B16" s="33">
        <v>2</v>
      </c>
      <c r="C16" s="34" t="s">
        <v>16</v>
      </c>
      <c r="D16" s="657"/>
    </row>
    <row r="17" spans="1:4" ht="15" customHeight="1" thickBot="1">
      <c r="A17" s="41">
        <v>6</v>
      </c>
      <c r="B17" s="42"/>
      <c r="C17" s="43" t="s">
        <v>17</v>
      </c>
      <c r="D17" s="656">
        <f>SUM(DUNAFÖLDVÁR!D17,BÖLCSKE!D17,MADOCSA!D17)</f>
        <v>0</v>
      </c>
    </row>
    <row r="18" spans="1:4" ht="15" customHeight="1" thickBot="1">
      <c r="A18" s="24">
        <v>9</v>
      </c>
      <c r="B18" s="45"/>
      <c r="C18" s="26" t="s">
        <v>18</v>
      </c>
      <c r="D18" s="656">
        <f>SUM(DUNAFÖLDVÁR!D18,BÖLCSKE!D18,MADOCSA!D18)</f>
        <v>32509</v>
      </c>
    </row>
    <row r="19" spans="1:4" ht="15" customHeight="1">
      <c r="A19" s="201"/>
      <c r="B19" s="202">
        <v>1</v>
      </c>
      <c r="C19" s="59" t="s">
        <v>19</v>
      </c>
      <c r="D19" s="657"/>
    </row>
    <row r="20" spans="1:4" ht="15" customHeight="1">
      <c r="A20" s="28"/>
      <c r="B20" s="29">
        <v>2</v>
      </c>
      <c r="C20" s="30" t="s">
        <v>20</v>
      </c>
      <c r="D20" s="666"/>
    </row>
    <row r="21" spans="1:4" ht="15" customHeight="1" thickBot="1">
      <c r="A21" s="667">
        <v>10</v>
      </c>
      <c r="B21" s="668">
        <v>1</v>
      </c>
      <c r="C21" s="669" t="s">
        <v>21</v>
      </c>
      <c r="D21" s="670">
        <v>872432</v>
      </c>
    </row>
    <row r="22" spans="1:4" ht="15" customHeight="1" thickBot="1">
      <c r="A22" s="671"/>
      <c r="B22" s="672"/>
      <c r="C22" s="673" t="s">
        <v>22</v>
      </c>
      <c r="D22" s="674">
        <v>972152</v>
      </c>
    </row>
    <row r="23" spans="1:4" ht="15" customHeight="1" thickBot="1">
      <c r="A23" s="675"/>
      <c r="B23" s="476"/>
      <c r="C23" s="310"/>
      <c r="D23" s="676"/>
    </row>
    <row r="24" spans="1:4" ht="15" customHeight="1" thickBot="1">
      <c r="A24" s="20"/>
      <c r="B24" s="21"/>
      <c r="C24" s="22" t="s">
        <v>23</v>
      </c>
      <c r="D24" s="677"/>
    </row>
    <row r="25" spans="1:4" ht="15" customHeight="1" thickBot="1">
      <c r="A25" s="24">
        <v>11</v>
      </c>
      <c r="B25" s="25"/>
      <c r="C25" s="26" t="s">
        <v>24</v>
      </c>
      <c r="D25" s="660">
        <f>SUM(D26,D29,D32,D34:D36)</f>
        <v>968152</v>
      </c>
    </row>
    <row r="26" spans="1:4" ht="15" customHeight="1">
      <c r="A26" s="28"/>
      <c r="B26" s="29">
        <v>1</v>
      </c>
      <c r="C26" s="59" t="s">
        <v>25</v>
      </c>
      <c r="D26" s="661">
        <v>601904</v>
      </c>
    </row>
    <row r="27" spans="1:4" ht="15" customHeight="1">
      <c r="A27" s="28"/>
      <c r="B27" s="29"/>
      <c r="C27" s="679" t="s">
        <v>528</v>
      </c>
      <c r="D27" s="680">
        <v>575663</v>
      </c>
    </row>
    <row r="28" spans="1:4" ht="15" customHeight="1">
      <c r="A28" s="28"/>
      <c r="B28" s="29"/>
      <c r="C28" s="679" t="s">
        <v>529</v>
      </c>
      <c r="D28" s="680">
        <v>26241</v>
      </c>
    </row>
    <row r="29" spans="1:4" ht="15" customHeight="1">
      <c r="A29" s="28"/>
      <c r="B29" s="29">
        <v>2</v>
      </c>
      <c r="C29" s="30" t="s">
        <v>26</v>
      </c>
      <c r="D29" s="666">
        <v>150259</v>
      </c>
    </row>
    <row r="30" spans="1:4" ht="15" customHeight="1">
      <c r="A30" s="28"/>
      <c r="B30" s="29"/>
      <c r="C30" s="679" t="s">
        <v>530</v>
      </c>
      <c r="D30" s="662">
        <v>143511</v>
      </c>
    </row>
    <row r="31" spans="1:4" ht="15" customHeight="1">
      <c r="A31" s="28"/>
      <c r="B31" s="29"/>
      <c r="C31" s="679" t="s">
        <v>531</v>
      </c>
      <c r="D31" s="662">
        <v>6748</v>
      </c>
    </row>
    <row r="32" spans="1:4" ht="15" customHeight="1">
      <c r="A32" s="28"/>
      <c r="B32" s="29">
        <v>3</v>
      </c>
      <c r="C32" s="30" t="s">
        <v>27</v>
      </c>
      <c r="D32" s="666">
        <v>215989</v>
      </c>
    </row>
    <row r="33" spans="1:4" ht="15" customHeight="1">
      <c r="A33" s="28"/>
      <c r="B33" s="29"/>
      <c r="C33" s="679" t="s">
        <v>532</v>
      </c>
      <c r="D33" s="662"/>
    </row>
    <row r="34" spans="1:4" ht="15" customHeight="1">
      <c r="A34" s="28"/>
      <c r="B34" s="29">
        <v>4</v>
      </c>
      <c r="C34" s="30" t="s">
        <v>28</v>
      </c>
      <c r="D34" s="666"/>
    </row>
    <row r="35" spans="1:4" ht="12.75">
      <c r="A35" s="60"/>
      <c r="B35" s="61">
        <v>5</v>
      </c>
      <c r="C35" s="62" t="s">
        <v>29</v>
      </c>
      <c r="D35" s="661"/>
    </row>
    <row r="36" spans="1:4" ht="13.5" thickBot="1">
      <c r="A36" s="28"/>
      <c r="B36" s="29">
        <v>6</v>
      </c>
      <c r="C36" s="30" t="s">
        <v>30</v>
      </c>
      <c r="D36" s="663"/>
    </row>
    <row r="37" spans="1:4" ht="13.5" thickBot="1">
      <c r="A37" s="24">
        <v>12</v>
      </c>
      <c r="B37" s="25"/>
      <c r="C37" s="26" t="s">
        <v>31</v>
      </c>
      <c r="D37" s="660">
        <v>4000</v>
      </c>
    </row>
    <row r="38" spans="1:4" ht="12.75">
      <c r="A38" s="28"/>
      <c r="B38" s="29">
        <v>1</v>
      </c>
      <c r="C38" s="30" t="s">
        <v>32</v>
      </c>
      <c r="D38" s="661"/>
    </row>
    <row r="39" spans="1:4" ht="12.75">
      <c r="A39" s="28"/>
      <c r="B39" s="29">
        <v>2</v>
      </c>
      <c r="C39" s="30" t="s">
        <v>33</v>
      </c>
      <c r="D39" s="666">
        <v>4000</v>
      </c>
    </row>
    <row r="40" spans="1:4" ht="13.5" thickBot="1">
      <c r="A40" s="32"/>
      <c r="B40" s="33">
        <v>3</v>
      </c>
      <c r="C40" s="34" t="s">
        <v>34</v>
      </c>
      <c r="D40" s="663"/>
    </row>
    <row r="41" spans="1:4" ht="13.5" thickBot="1">
      <c r="A41" s="41">
        <v>16</v>
      </c>
      <c r="B41" s="42"/>
      <c r="C41" s="43" t="s">
        <v>35</v>
      </c>
      <c r="D41" s="664">
        <f>SUM(DUNAFÖLDVÁR!D41,BÖLCSKE!D42,MADOCSA!D40)</f>
        <v>0</v>
      </c>
    </row>
    <row r="42" spans="1:4" ht="13.5" thickBot="1">
      <c r="A42" s="64"/>
      <c r="B42" s="65"/>
      <c r="C42" s="53" t="s">
        <v>36</v>
      </c>
      <c r="D42" s="674">
        <f>SUM(D25,D37,D41)</f>
        <v>972152</v>
      </c>
    </row>
    <row r="43" spans="1:4" ht="13.5" thickBot="1">
      <c r="A43" s="681"/>
      <c r="B43" s="682"/>
      <c r="C43" s="682"/>
      <c r="D43" s="683"/>
    </row>
    <row r="44" spans="1:4" ht="13.5" thickBot="1">
      <c r="A44" s="68" t="s">
        <v>37</v>
      </c>
      <c r="B44" s="69"/>
      <c r="C44" s="70"/>
      <c r="D44" s="684">
        <v>261</v>
      </c>
    </row>
  </sheetData>
  <sheetProtection/>
  <mergeCells count="5">
    <mergeCell ref="C2:D2"/>
    <mergeCell ref="A1:D1"/>
    <mergeCell ref="C3:D3"/>
    <mergeCell ref="C5:C6"/>
    <mergeCell ref="D5:D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2010-03-04T07:30:31Z</cp:lastPrinted>
  <dcterms:created xsi:type="dcterms:W3CDTF">2008-02-13T07:41:38Z</dcterms:created>
  <dcterms:modified xsi:type="dcterms:W3CDTF">2010-04-13T11:20:52Z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